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fidan\Desktop\Trajnimi\FINAL\"/>
    </mc:Choice>
  </mc:AlternateContent>
  <bookViews>
    <workbookView xWindow="0" yWindow="0" windowWidth="28800" windowHeight="12435" activeTab="1"/>
  </bookViews>
  <sheets>
    <sheet name="Primar" sheetId="3" r:id="rId1"/>
    <sheet name="Sekondar" sheetId="7" r:id="rId2"/>
    <sheet name="Stafi" sheetId="6" r:id="rId3"/>
  </sheets>
  <externalReferences>
    <externalReference r:id="rId4"/>
  </externalReferences>
  <definedNames>
    <definedName name="bBuyerName">[1]Settings!$G$6="ON"</definedName>
    <definedName name="bSellerAddress">[1]Settings!$G$12="ON"</definedName>
    <definedName name="bSellerCity">[1]Settings!$G$13="ON"</definedName>
    <definedName name="bSellerFax">[1]Settings!$G$15="ON"</definedName>
    <definedName name="bSellerName">[1]Settings!$G$11="ON"</definedName>
    <definedName name="bSellerPhone">[1]Settings!$G$14="ON"</definedName>
    <definedName name="BuyerName">[1]Invoice!$G$4</definedName>
    <definedName name="Costumers">OFFSET(Stafi!$A$2,,,COUNTA(Stafi!$A$2:$A$974),7)</definedName>
    <definedName name="_xlnm.Print_Area" localSheetId="0">Primar!$A$1:$G$93</definedName>
    <definedName name="_xlnm.Print_Area" localSheetId="1">Sekondar!$A$1:$G$93</definedName>
    <definedName name="SellerAddress">[1]Invoice!$B$5</definedName>
    <definedName name="SellerCityStateZip">[1]Invoice!$B$6</definedName>
    <definedName name="SellerFax">[1]Invoice!$B$8</definedName>
    <definedName name="SellerName">[1]Invoice!$B$4</definedName>
    <definedName name="SellerPhone">[1]Invoice!$B$7</definedName>
    <definedName name="Stafi">Stafi!$A$2:$A$11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7" i="3" l="1"/>
  <c r="J14" i="3"/>
  <c r="L14" i="3"/>
  <c r="C27" i="3"/>
  <c r="D27" i="3"/>
  <c r="G27" i="3"/>
  <c r="I16" i="3"/>
  <c r="K19" i="3"/>
  <c r="N19" i="3"/>
  <c r="K20" i="3"/>
  <c r="N20" i="3"/>
  <c r="K21" i="3"/>
  <c r="N21" i="3"/>
  <c r="K22" i="3"/>
  <c r="N22" i="3"/>
  <c r="N23" i="3"/>
  <c r="F30" i="3"/>
  <c r="G30" i="3"/>
  <c r="F16" i="3"/>
  <c r="F16" i="7"/>
  <c r="G22" i="7"/>
  <c r="B27" i="7"/>
  <c r="J14" i="7"/>
  <c r="L14" i="7"/>
  <c r="G22" i="3"/>
  <c r="B27" i="3"/>
  <c r="C9" i="7"/>
  <c r="D58" i="3"/>
  <c r="F58" i="3"/>
  <c r="F85" i="7"/>
  <c r="D65" i="7"/>
  <c r="F65" i="7"/>
  <c r="D62" i="7"/>
  <c r="F62" i="7"/>
  <c r="D59" i="7"/>
  <c r="F59" i="7"/>
  <c r="C11" i="7"/>
  <c r="C10" i="7"/>
  <c r="C8" i="7"/>
  <c r="D42" i="7"/>
  <c r="C11" i="3"/>
  <c r="C9" i="3"/>
  <c r="C8" i="3"/>
  <c r="N18" i="7"/>
  <c r="F84" i="3"/>
  <c r="E27" i="7"/>
  <c r="D27" i="7"/>
  <c r="E27" i="3"/>
  <c r="D41" i="3"/>
  <c r="D49" i="3"/>
  <c r="D47" i="3"/>
  <c r="D48" i="7"/>
  <c r="C27" i="7"/>
  <c r="G27" i="7"/>
  <c r="D50" i="7"/>
  <c r="F27" i="7"/>
  <c r="M28" i="3"/>
  <c r="F27" i="3"/>
  <c r="D51" i="3"/>
  <c r="I15" i="7"/>
  <c r="D52" i="7"/>
  <c r="I21" i="3"/>
  <c r="I22" i="3"/>
  <c r="B30" i="3"/>
  <c r="D43" i="3"/>
  <c r="N19" i="7"/>
  <c r="E30" i="7"/>
  <c r="D44" i="7"/>
  <c r="D54" i="7"/>
  <c r="K19" i="7"/>
  <c r="D68" i="7"/>
  <c r="F30" i="7"/>
  <c r="G30" i="7"/>
  <c r="N20" i="7"/>
  <c r="D64" i="3"/>
  <c r="F64" i="3"/>
  <c r="D30" i="3"/>
  <c r="D67" i="3"/>
  <c r="F67" i="3"/>
  <c r="E30" i="3"/>
  <c r="F78" i="3"/>
  <c r="D53" i="3"/>
  <c r="D61" i="3"/>
  <c r="F61" i="3"/>
  <c r="F79" i="7"/>
  <c r="F68" i="7"/>
  <c r="F71" i="7"/>
  <c r="F81" i="7"/>
  <c r="F83" i="7"/>
  <c r="F87" i="7"/>
  <c r="M29" i="3"/>
  <c r="M31" i="3"/>
  <c r="C30" i="3"/>
  <c r="F70" i="3"/>
  <c r="F80" i="3"/>
  <c r="F82" i="3"/>
  <c r="F86" i="3"/>
</calcChain>
</file>

<file path=xl/sharedStrings.xml><?xml version="1.0" encoding="utf-8"?>
<sst xmlns="http://schemas.openxmlformats.org/spreadsheetml/2006/main" count="185" uniqueCount="93">
  <si>
    <t>Email:</t>
  </si>
  <si>
    <t>Tel:</t>
  </si>
  <si>
    <t>Acc. Number:</t>
  </si>
  <si>
    <t>ID:</t>
  </si>
  <si>
    <t>Paguar me:</t>
  </si>
  <si>
    <t>Bank Transfer</t>
  </si>
  <si>
    <t>Paid By;</t>
  </si>
  <si>
    <t>Check</t>
  </si>
  <si>
    <t>Cash</t>
  </si>
  <si>
    <t>0-80</t>
  </si>
  <si>
    <t>80-250</t>
  </si>
  <si>
    <t>250-450</t>
  </si>
  <si>
    <t>Paga Neto / Net Salary</t>
  </si>
  <si>
    <t>Emri dhe Mbiemri</t>
  </si>
  <si>
    <t>Account Number</t>
  </si>
  <si>
    <t>Email</t>
  </si>
  <si>
    <t>Tel</t>
  </si>
  <si>
    <t>Taxes</t>
  </si>
  <si>
    <t>KONTRIBUTET DHE TATIMET</t>
  </si>
  <si>
    <t xml:space="preserve">Paga Bruto plus kontributi pens. i punëdh.: </t>
  </si>
  <si>
    <t>…… (1) = (2) + (4)</t>
  </si>
  <si>
    <t xml:space="preserve">Gross Salary and employer's contribution: </t>
  </si>
  <si>
    <t xml:space="preserve">Paga Bruto : </t>
  </si>
  <si>
    <t>…… (2) = (1) – (4)</t>
  </si>
  <si>
    <t xml:space="preserve">Gross Salary : </t>
  </si>
  <si>
    <t>Kontributet pensionale</t>
  </si>
  <si>
    <t>në barrë të punëtorit 5%</t>
  </si>
  <si>
    <t>…… (3) = (2) x 5%</t>
  </si>
  <si>
    <t>Employee's Contribution</t>
  </si>
  <si>
    <t>në barrë të punëdhënësit 5%</t>
  </si>
  <si>
    <t>…… (4) = (2) x 5%</t>
  </si>
  <si>
    <t>Employer's Contribution</t>
  </si>
  <si>
    <t xml:space="preserve">Gjithsej kontributet :  </t>
  </si>
  <si>
    <t>…… (5) = (3) + (4)</t>
  </si>
  <si>
    <t xml:space="preserve">Total of Contribution :  </t>
  </si>
  <si>
    <t xml:space="preserve">Paga që tatohet : </t>
  </si>
  <si>
    <t>…… (6) = (2) – (3)</t>
  </si>
  <si>
    <t xml:space="preserve">Wage to be Taxed : </t>
  </si>
  <si>
    <t>TATIMI</t>
  </si>
  <si>
    <t>0 – 80</t>
  </si>
  <si>
    <t>80 – 250</t>
  </si>
  <si>
    <t>250 – 450</t>
  </si>
  <si>
    <t xml:space="preserve">Gjithsej tatimi : </t>
  </si>
  <si>
    <t xml:space="preserve">Total of Taxes : </t>
  </si>
  <si>
    <t>Përmbledhje</t>
  </si>
  <si>
    <t xml:space="preserve">Paga NETO : </t>
  </si>
  <si>
    <t xml:space="preserve">NET Salary : </t>
  </si>
  <si>
    <t xml:space="preserve">Avansi : </t>
  </si>
  <si>
    <t xml:space="preserve">Advance : </t>
  </si>
  <si>
    <t xml:space="preserve">Paga NETO për pagesë : </t>
  </si>
  <si>
    <t xml:space="preserve">NET Salary for Payment : </t>
  </si>
  <si>
    <t>Punëtor dytësor</t>
  </si>
  <si>
    <t>450 -</t>
  </si>
  <si>
    <t>Taxes +</t>
  </si>
  <si>
    <t>TAXES AND PEN. CONTRIBUTIONS</t>
  </si>
  <si>
    <t>DESCRIPTION</t>
  </si>
  <si>
    <t>PAYSLIP #:</t>
  </si>
  <si>
    <r>
      <rPr>
        <i/>
        <sz val="9"/>
        <color theme="1"/>
        <rFont val="Cambria"/>
        <family val="1"/>
      </rPr>
      <t>Tatimi në burim |</t>
    </r>
    <r>
      <rPr>
        <b/>
        <sz val="9"/>
        <color theme="1" tint="0.14999847407452621"/>
        <rFont val="Cambria"/>
        <family val="1"/>
      </rPr>
      <t>Taxes</t>
    </r>
  </si>
  <si>
    <r>
      <t xml:space="preserve">Parapagime / </t>
    </r>
    <r>
      <rPr>
        <b/>
        <sz val="9"/>
        <color theme="1"/>
        <rFont val="Cambria"/>
        <family val="1"/>
      </rPr>
      <t>Prepaid</t>
    </r>
  </si>
  <si>
    <t>Name and Surname:</t>
  </si>
  <si>
    <t>EARNINGS</t>
  </si>
  <si>
    <t>Regular Earnings</t>
  </si>
  <si>
    <t>Overtime</t>
  </si>
  <si>
    <t>Bonus</t>
  </si>
  <si>
    <t>PERIOD</t>
  </si>
  <si>
    <t>WORKING DAYS</t>
  </si>
  <si>
    <t>GROSS AMOUNT</t>
  </si>
  <si>
    <t>Salary for January</t>
  </si>
  <si>
    <t>WORKING HOURS</t>
  </si>
  <si>
    <t>Other</t>
  </si>
  <si>
    <t>Deductions</t>
  </si>
  <si>
    <r>
      <rPr>
        <i/>
        <sz val="9"/>
        <rFont val="Cambria"/>
        <family val="1"/>
      </rPr>
      <t>Total Orët |</t>
    </r>
    <r>
      <rPr>
        <b/>
        <sz val="9"/>
        <rFont val="Cambria"/>
        <family val="1"/>
      </rPr>
      <t xml:space="preserve">Hours Total </t>
    </r>
  </si>
  <si>
    <r>
      <rPr>
        <i/>
        <sz val="9"/>
        <rFont val="Cambria"/>
        <family val="1"/>
      </rPr>
      <t>Total Bruto |</t>
    </r>
    <r>
      <rPr>
        <b/>
        <sz val="9"/>
        <rFont val="Cambria"/>
        <family val="1"/>
      </rPr>
      <t>Total Gross</t>
    </r>
  </si>
  <si>
    <r>
      <rPr>
        <i/>
        <sz val="9"/>
        <rFont val="Cambria"/>
        <family val="1"/>
      </rPr>
      <t xml:space="preserve">Kont. Pens. | </t>
    </r>
    <r>
      <rPr>
        <b/>
        <sz val="9"/>
        <rFont val="Cambria"/>
        <family val="1"/>
      </rPr>
      <t>Pens. Contr.</t>
    </r>
  </si>
  <si>
    <t>TOTAL GROSS</t>
  </si>
  <si>
    <t>0 – 80 = 0%</t>
  </si>
  <si>
    <t>80 – 250 = 4%</t>
  </si>
  <si>
    <t>250 – 450 = 8%</t>
  </si>
  <si>
    <t>450 - = 10%</t>
  </si>
  <si>
    <t>Net Salary</t>
  </si>
  <si>
    <t>Services</t>
  </si>
  <si>
    <t>Date:</t>
  </si>
  <si>
    <t>1-1/1-31/17</t>
  </si>
  <si>
    <t>17-17</t>
  </si>
  <si>
    <t>N/A</t>
  </si>
  <si>
    <t>1172424003</t>
  </si>
  <si>
    <t>2021000013365752</t>
  </si>
  <si>
    <t>049867431</t>
  </si>
  <si>
    <t>1-1/1-31/18</t>
  </si>
  <si>
    <t>Additonal Payment</t>
  </si>
  <si>
    <t>1-18</t>
  </si>
  <si>
    <t>email@organizata.org</t>
  </si>
  <si>
    <r>
      <rPr>
        <b/>
        <sz val="14"/>
        <color theme="1"/>
        <rFont val="Cambria"/>
        <family val="1"/>
      </rPr>
      <t xml:space="preserve">SALARY PAYSLIP 
</t>
    </r>
    <r>
      <rPr>
        <b/>
        <sz val="10"/>
        <color theme="1"/>
        <rFont val="Cambria"/>
        <family val="1"/>
      </rPr>
      <t>ORGANIZATION NAME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</si>
</sst>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€&quot;* #,##0.00_);_(&quot;€&quot;* \(#,##0.00\);_(&quot;€&quot;* &quot;-&quot;??_);_(@_)"/>
    <numFmt numFmtId="43" formatCode="_(* #,##0.00_);_(* \(#,##0.00\);_(* &quot;-&quot;??_);_(@_)"/>
    <numFmt numFmtId="164" formatCode="_-&quot;€&quot;* #,##0.00_-;\-&quot;€&quot;* #,##0.00_-;_-&quot;€&quot;* &quot;-&quot;??_-;_-@_-"/>
    <numFmt numFmtId="165" formatCode="_([$€-2]\ * #,##0.00_);_([$€-2]\ * \(#,##0.00\);_([$€-2]\ * &quot;-&quot;??_);_(@_)"/>
    <numFmt numFmtId="166" formatCode="0.0000%"/>
    <numFmt numFmtId="167" formatCode="#,##0.00\ [$€-1]"/>
    <numFmt numFmtId="168" formatCode="@\ \ "/>
    <numFmt numFmtId="169" formatCode="[&lt;=9999999]###\-####;\(###\)\ ###\-####"/>
    <numFmt numFmtId="170" formatCode="[$-409]d\-mmm\-yy;@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 Light"/>
      <family val="2"/>
      <scheme val="major"/>
    </font>
    <font>
      <sz val="11"/>
      <color theme="1"/>
      <name val="Franklin Gothic Book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Franklin Gothic Book"/>
      <family val="2"/>
    </font>
    <font>
      <sz val="11"/>
      <name val="Franklin Gothic Book"/>
      <family val="2"/>
    </font>
    <font>
      <b/>
      <sz val="11"/>
      <name val="Franklin Gothic Book"/>
      <family val="2"/>
    </font>
    <font>
      <b/>
      <sz val="10"/>
      <name val="Calibri Light"/>
      <family val="2"/>
      <scheme val="major"/>
    </font>
    <font>
      <sz val="11"/>
      <name val="Calibri Light"/>
      <family val="2"/>
      <scheme val="major"/>
    </font>
    <font>
      <u/>
      <sz val="11"/>
      <color theme="10"/>
      <name val="Franklin Gothic Book"/>
      <family val="2"/>
    </font>
    <font>
      <b/>
      <sz val="11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sz val="11"/>
      <color theme="1"/>
      <name val="Cambria"/>
      <family val="1"/>
    </font>
    <font>
      <sz val="8"/>
      <color theme="1"/>
      <name val="Cambria"/>
      <family val="1"/>
    </font>
    <font>
      <sz val="9"/>
      <color theme="1"/>
      <name val="Cambria"/>
      <family val="1"/>
    </font>
    <font>
      <b/>
      <sz val="10"/>
      <color theme="1"/>
      <name val="Cambria"/>
      <family val="1"/>
    </font>
    <font>
      <sz val="13"/>
      <name val="Cambria"/>
      <family val="1"/>
    </font>
    <font>
      <sz val="10"/>
      <name val="Cambria"/>
      <family val="1"/>
    </font>
    <font>
      <sz val="8"/>
      <name val="Cambria"/>
      <family val="1"/>
    </font>
    <font>
      <b/>
      <sz val="9"/>
      <color theme="1"/>
      <name val="Cambria"/>
      <family val="1"/>
    </font>
    <font>
      <i/>
      <sz val="10"/>
      <name val="Cambria"/>
      <family val="1"/>
    </font>
    <font>
      <i/>
      <sz val="9"/>
      <name val="Cambria"/>
      <family val="1"/>
    </font>
    <font>
      <b/>
      <sz val="10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i/>
      <sz val="9"/>
      <color theme="0" tint="-0.249977111117893"/>
      <name val="Cambria"/>
      <family val="1"/>
    </font>
    <font>
      <b/>
      <i/>
      <sz val="9"/>
      <color theme="0" tint="-0.249977111117893"/>
      <name val="Cambria"/>
      <family val="1"/>
    </font>
    <font>
      <b/>
      <sz val="14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i/>
      <sz val="9"/>
      <color theme="1"/>
      <name val="Cambria"/>
      <family val="1"/>
    </font>
    <font>
      <b/>
      <sz val="9"/>
      <color theme="1" tint="0.14999847407452621"/>
      <name val="Cambria"/>
      <family val="1"/>
    </font>
    <font>
      <sz val="9"/>
      <color theme="1" tint="0.499984740745262"/>
      <name val="Cambria"/>
      <family val="1"/>
    </font>
    <font>
      <b/>
      <sz val="11"/>
      <color rgb="FFFF0000"/>
      <name val="Cambria"/>
      <family val="1"/>
    </font>
    <font>
      <sz val="12"/>
      <name val="Cambria"/>
      <family val="1"/>
    </font>
    <font>
      <sz val="7"/>
      <color theme="1"/>
      <name val="Cambria"/>
      <family val="1"/>
    </font>
    <font>
      <b/>
      <sz val="8"/>
      <color theme="1"/>
      <name val="Cambria"/>
      <family val="1"/>
    </font>
    <font>
      <sz val="10"/>
      <name val="Franklin Gothic Boo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theme="0" tint="-4.9989318521683403E-2"/>
        <bgColor indexed="65"/>
      </patternFill>
    </fill>
    <fill>
      <patternFill patternType="lightUp">
        <fgColor theme="0"/>
        <bgColor theme="0"/>
      </patternFill>
    </fill>
    <fill>
      <patternFill patternType="lightUp">
        <fgColor theme="0"/>
        <bgColor theme="0" tint="-4.9989318521683403E-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tted">
        <color theme="0" tint="-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4" fillId="0" borderId="4" applyNumberFormat="0" applyFill="0" applyAlignment="0" applyProtection="0"/>
  </cellStyleXfs>
  <cellXfs count="171">
    <xf numFmtId="0" fontId="0" fillId="0" borderId="0" xfId="0"/>
    <xf numFmtId="0" fontId="3" fillId="0" borderId="0" xfId="0" applyFont="1"/>
    <xf numFmtId="49" fontId="5" fillId="0" borderId="0" xfId="0" applyNumberFormat="1" applyFont="1" applyBorder="1"/>
    <xf numFmtId="49" fontId="6" fillId="0" borderId="0" xfId="0" applyNumberFormat="1" applyFont="1" applyBorder="1"/>
    <xf numFmtId="49" fontId="2" fillId="0" borderId="0" xfId="2" applyNumberFormat="1" applyBorder="1" applyAlignment="1" applyProtection="1"/>
    <xf numFmtId="49" fontId="9" fillId="0" borderId="1" xfId="0" applyNumberFormat="1" applyFont="1" applyBorder="1"/>
    <xf numFmtId="49" fontId="8" fillId="0" borderId="1" xfId="0" applyNumberFormat="1" applyFont="1" applyBorder="1"/>
    <xf numFmtId="49" fontId="4" fillId="0" borderId="1" xfId="0" applyNumberFormat="1" applyFont="1" applyBorder="1"/>
    <xf numFmtId="49" fontId="7" fillId="0" borderId="1" xfId="0" applyNumberFormat="1" applyFont="1" applyBorder="1"/>
    <xf numFmtId="49" fontId="2" fillId="0" borderId="1" xfId="2" applyNumberFormat="1" applyBorder="1" applyAlignment="1" applyProtection="1"/>
    <xf numFmtId="0" fontId="9" fillId="0" borderId="1" xfId="0" applyFont="1" applyBorder="1"/>
    <xf numFmtId="49" fontId="8" fillId="0" borderId="1" xfId="0" applyNumberFormat="1" applyFont="1" applyBorder="1" applyAlignment="1"/>
    <xf numFmtId="49" fontId="4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10" fillId="0" borderId="0" xfId="0" applyFont="1"/>
    <xf numFmtId="49" fontId="3" fillId="0" borderId="1" xfId="0" applyNumberFormat="1" applyFont="1" applyBorder="1"/>
    <xf numFmtId="0" fontId="7" fillId="0" borderId="1" xfId="0" applyFont="1" applyBorder="1"/>
    <xf numFmtId="49" fontId="12" fillId="0" borderId="1" xfId="2" applyNumberFormat="1" applyFont="1" applyBorder="1" applyAlignment="1" applyProtection="1"/>
    <xf numFmtId="49" fontId="8" fillId="3" borderId="1" xfId="0" applyNumberFormat="1" applyFont="1" applyFill="1" applyBorder="1"/>
    <xf numFmtId="49" fontId="4" fillId="0" borderId="1" xfId="0" applyNumberFormat="1" applyFont="1" applyBorder="1" applyAlignment="1"/>
    <xf numFmtId="49" fontId="0" fillId="0" borderId="0" xfId="0" applyNumberFormat="1"/>
    <xf numFmtId="49" fontId="11" fillId="0" borderId="1" xfId="0" applyNumberFormat="1" applyFont="1" applyBorder="1"/>
    <xf numFmtId="49" fontId="3" fillId="0" borderId="0" xfId="0" applyNumberFormat="1" applyFont="1"/>
    <xf numFmtId="0" fontId="9" fillId="3" borderId="1" xfId="0" applyFont="1" applyFill="1" applyBorder="1"/>
    <xf numFmtId="0" fontId="13" fillId="0" borderId="1" xfId="0" applyFont="1" applyBorder="1"/>
    <xf numFmtId="0" fontId="10" fillId="0" borderId="1" xfId="0" applyFont="1" applyBorder="1"/>
    <xf numFmtId="0" fontId="17" fillId="0" borderId="0" xfId="0" applyFont="1" applyFill="1" applyBorder="1"/>
    <xf numFmtId="0" fontId="17" fillId="0" borderId="0" xfId="0" applyFont="1" applyFill="1" applyBorder="1" applyAlignment="1"/>
    <xf numFmtId="0" fontId="17" fillId="0" borderId="0" xfId="0" applyFont="1" applyBorder="1"/>
    <xf numFmtId="49" fontId="20" fillId="0" borderId="0" xfId="0" applyNumberFormat="1" applyFont="1" applyBorder="1" applyAlignment="1">
      <alignment horizontal="left" vertical="center"/>
    </xf>
    <xf numFmtId="0" fontId="21" fillId="0" borderId="0" xfId="0" applyFont="1" applyFill="1" applyBorder="1" applyAlignment="1"/>
    <xf numFmtId="0" fontId="22" fillId="0" borderId="0" xfId="0" applyFont="1" applyFill="1" applyBorder="1" applyAlignment="1">
      <alignment horizontal="left" vertical="center"/>
    </xf>
    <xf numFmtId="49" fontId="22" fillId="0" borderId="0" xfId="0" applyNumberFormat="1" applyFont="1" applyFill="1" applyBorder="1" applyAlignment="1">
      <alignment horizontal="left" vertical="center"/>
    </xf>
    <xf numFmtId="166" fontId="23" fillId="0" borderId="0" xfId="0" applyNumberFormat="1" applyFont="1" applyFill="1" applyBorder="1" applyAlignment="1"/>
    <xf numFmtId="167" fontId="23" fillId="0" borderId="0" xfId="0" applyNumberFormat="1" applyFont="1" applyFill="1" applyBorder="1" applyAlignment="1"/>
    <xf numFmtId="0" fontId="23" fillId="0" borderId="0" xfId="0" applyFont="1" applyFill="1" applyBorder="1" applyAlignment="1"/>
    <xf numFmtId="167" fontId="22" fillId="0" borderId="0" xfId="0" applyNumberFormat="1" applyFont="1" applyBorder="1" applyAlignment="1"/>
    <xf numFmtId="165" fontId="17" fillId="0" borderId="0" xfId="0" applyNumberFormat="1" applyFont="1" applyBorder="1"/>
    <xf numFmtId="0" fontId="22" fillId="0" borderId="0" xfId="0" applyFont="1" applyBorder="1" applyAlignment="1"/>
    <xf numFmtId="2" fontId="17" fillId="0" borderId="0" xfId="0" applyNumberFormat="1" applyFont="1" applyBorder="1"/>
    <xf numFmtId="2" fontId="22" fillId="0" borderId="0" xfId="0" applyNumberFormat="1" applyFont="1" applyBorder="1" applyAlignment="1"/>
    <xf numFmtId="0" fontId="17" fillId="0" borderId="0" xfId="0" applyFont="1" applyBorder="1" applyAlignment="1">
      <alignment horizontal="center" vertical="center" wrapText="1"/>
    </xf>
    <xf numFmtId="2" fontId="17" fillId="0" borderId="0" xfId="0" applyNumberFormat="1" applyFont="1" applyAlignment="1"/>
    <xf numFmtId="0" fontId="16" fillId="0" borderId="0" xfId="0" applyFont="1" applyBorder="1"/>
    <xf numFmtId="0" fontId="22" fillId="0" borderId="0" xfId="0" applyFont="1" applyBorder="1" applyAlignment="1">
      <alignment horizontal="right" wrapText="1" shrinkToFit="1"/>
    </xf>
    <xf numFmtId="0" fontId="22" fillId="0" borderId="0" xfId="0" applyFont="1" applyBorder="1"/>
    <xf numFmtId="0" fontId="22" fillId="0" borderId="0" xfId="0" applyFont="1" applyBorder="1" applyAlignment="1">
      <alignment horizontal="right" vertical="top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/>
    </xf>
    <xf numFmtId="0" fontId="25" fillId="0" borderId="0" xfId="0" applyFont="1" applyBorder="1" applyAlignment="1">
      <alignment vertical="top"/>
    </xf>
    <xf numFmtId="168" fontId="17" fillId="0" borderId="0" xfId="0" applyNumberFormat="1" applyFont="1" applyBorder="1"/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28" fillId="2" borderId="3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Border="1"/>
    <xf numFmtId="9" fontId="29" fillId="0" borderId="2" xfId="0" applyNumberFormat="1" applyFont="1" applyBorder="1" applyAlignment="1" applyProtection="1">
      <alignment vertical="center"/>
      <protection hidden="1"/>
    </xf>
    <xf numFmtId="0" fontId="28" fillId="0" borderId="0" xfId="0" applyFont="1" applyAlignment="1" applyProtection="1">
      <alignment horizontal="right" vertical="center"/>
      <protection hidden="1"/>
    </xf>
    <xf numFmtId="167" fontId="28" fillId="2" borderId="3" xfId="3" applyNumberFormat="1" applyFont="1" applyFill="1" applyBorder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30" fillId="0" borderId="0" xfId="0" applyFont="1" applyAlignment="1" applyProtection="1">
      <alignment horizontal="right" vertical="center"/>
      <protection hidden="1"/>
    </xf>
    <xf numFmtId="0" fontId="28" fillId="0" borderId="2" xfId="0" applyFont="1" applyBorder="1" applyAlignment="1" applyProtection="1">
      <alignment horizontal="left" vertical="center"/>
      <protection hidden="1"/>
    </xf>
    <xf numFmtId="0" fontId="29" fillId="0" borderId="0" xfId="0" applyFont="1" applyAlignment="1" applyProtection="1">
      <alignment horizontal="right" vertical="center"/>
      <protection hidden="1"/>
    </xf>
    <xf numFmtId="9" fontId="29" fillId="0" borderId="0" xfId="0" applyNumberFormat="1" applyFont="1" applyAlignment="1" applyProtection="1">
      <alignment vertical="center"/>
      <protection hidden="1"/>
    </xf>
    <xf numFmtId="167" fontId="28" fillId="0" borderId="3" xfId="3" applyNumberFormat="1" applyFont="1" applyFill="1" applyBorder="1" applyAlignment="1" applyProtection="1">
      <alignment vertical="center"/>
      <protection hidden="1"/>
    </xf>
    <xf numFmtId="43" fontId="28" fillId="2" borderId="3" xfId="3" applyFont="1" applyFill="1" applyBorder="1" applyAlignment="1" applyProtection="1">
      <alignment vertical="center"/>
      <protection hidden="1"/>
    </xf>
    <xf numFmtId="0" fontId="28" fillId="0" borderId="0" xfId="0" applyFont="1" applyBorder="1" applyAlignment="1" applyProtection="1">
      <alignment horizontal="right" vertical="center"/>
      <protection hidden="1"/>
    </xf>
    <xf numFmtId="0" fontId="30" fillId="0" borderId="0" xfId="0" applyFont="1" applyBorder="1" applyAlignment="1" applyProtection="1">
      <alignment horizontal="right" vertical="center"/>
      <protection hidden="1"/>
    </xf>
    <xf numFmtId="43" fontId="28" fillId="0" borderId="0" xfId="3" applyFont="1" applyFill="1" applyBorder="1" applyAlignment="1" applyProtection="1">
      <alignment vertical="center"/>
      <protection hidden="1"/>
    </xf>
    <xf numFmtId="0" fontId="28" fillId="0" borderId="2" xfId="0" applyFont="1" applyBorder="1" applyAlignment="1" applyProtection="1">
      <alignment horizontal="right" vertical="center"/>
      <protection hidden="1"/>
    </xf>
    <xf numFmtId="0" fontId="28" fillId="2" borderId="3" xfId="0" applyFont="1" applyFill="1" applyBorder="1" applyAlignment="1" applyProtection="1">
      <alignment horizontal="center" vertical="center"/>
      <protection hidden="1"/>
    </xf>
    <xf numFmtId="0" fontId="31" fillId="0" borderId="0" xfId="0" applyFont="1" applyBorder="1" applyAlignment="1" applyProtection="1">
      <alignment horizontal="center" vertical="center"/>
      <protection hidden="1"/>
    </xf>
    <xf numFmtId="0" fontId="29" fillId="0" borderId="0" xfId="0" applyFont="1" applyBorder="1" applyAlignment="1" applyProtection="1">
      <alignment horizontal="right" vertical="center"/>
      <protection hidden="1"/>
    </xf>
    <xf numFmtId="43" fontId="29" fillId="0" borderId="3" xfId="3" applyFont="1" applyFill="1" applyBorder="1" applyAlignment="1" applyProtection="1">
      <alignment vertical="center"/>
      <protection hidden="1"/>
    </xf>
    <xf numFmtId="9" fontId="29" fillId="2" borderId="0" xfId="1" quotePrefix="1" applyFont="1" applyFill="1" applyBorder="1" applyAlignment="1" applyProtection="1">
      <alignment horizontal="center" vertical="center"/>
      <protection hidden="1"/>
    </xf>
    <xf numFmtId="43" fontId="29" fillId="0" borderId="3" xfId="3" applyFont="1" applyFill="1" applyBorder="1" applyAlignment="1" applyProtection="1">
      <alignment horizontal="center" vertical="top"/>
      <protection hidden="1"/>
    </xf>
    <xf numFmtId="0" fontId="29" fillId="0" borderId="2" xfId="0" applyFont="1" applyBorder="1" applyAlignment="1" applyProtection="1">
      <alignment horizontal="right" vertical="center"/>
      <protection hidden="1"/>
    </xf>
    <xf numFmtId="43" fontId="29" fillId="0" borderId="2" xfId="3" applyFont="1" applyBorder="1" applyAlignment="1" applyProtection="1">
      <alignment vertical="center"/>
      <protection hidden="1"/>
    </xf>
    <xf numFmtId="43" fontId="29" fillId="0" borderId="0" xfId="3" applyFont="1" applyBorder="1" applyAlignment="1" applyProtection="1">
      <alignment vertical="center"/>
      <protection hidden="1"/>
    </xf>
    <xf numFmtId="9" fontId="29" fillId="0" borderId="0" xfId="1" quotePrefix="1" applyFont="1" applyBorder="1" applyAlignment="1" applyProtection="1">
      <alignment horizontal="center" vertical="center"/>
      <protection hidden="1"/>
    </xf>
    <xf numFmtId="43" fontId="29" fillId="0" borderId="0" xfId="3" applyFont="1" applyBorder="1" applyAlignment="1" applyProtection="1">
      <alignment horizontal="center" vertical="top"/>
      <protection hidden="1"/>
    </xf>
    <xf numFmtId="9" fontId="29" fillId="2" borderId="0" xfId="1" applyFont="1" applyFill="1" applyBorder="1" applyAlignment="1" applyProtection="1">
      <alignment horizontal="center" vertical="center"/>
      <protection hidden="1"/>
    </xf>
    <xf numFmtId="9" fontId="29" fillId="0" borderId="0" xfId="1" applyFont="1" applyBorder="1" applyAlignment="1" applyProtection="1">
      <alignment horizontal="center" vertical="center"/>
      <protection hidden="1"/>
    </xf>
    <xf numFmtId="167" fontId="29" fillId="0" borderId="3" xfId="3" applyNumberFormat="1" applyFont="1" applyFill="1" applyBorder="1" applyAlignment="1" applyProtection="1">
      <alignment vertical="center"/>
      <protection hidden="1"/>
    </xf>
    <xf numFmtId="0" fontId="29" fillId="0" borderId="2" xfId="0" applyFont="1" applyBorder="1" applyAlignment="1" applyProtection="1">
      <alignment vertical="center"/>
      <protection hidden="1"/>
    </xf>
    <xf numFmtId="9" fontId="29" fillId="0" borderId="2" xfId="1" quotePrefix="1" applyFont="1" applyBorder="1" applyAlignment="1" applyProtection="1">
      <alignment horizontal="center" vertical="center"/>
      <protection hidden="1"/>
    </xf>
    <xf numFmtId="0" fontId="29" fillId="0" borderId="0" xfId="0" applyFont="1" applyBorder="1" applyAlignment="1" applyProtection="1">
      <alignment vertical="center"/>
      <protection hidden="1"/>
    </xf>
    <xf numFmtId="0" fontId="29" fillId="0" borderId="0" xfId="0" applyFont="1" applyBorder="1" applyAlignment="1" applyProtection="1">
      <alignment horizontal="center" vertical="center"/>
      <protection hidden="1"/>
    </xf>
    <xf numFmtId="43" fontId="28" fillId="2" borderId="3" xfId="3" applyFont="1" applyFill="1" applyBorder="1" applyAlignment="1" applyProtection="1">
      <alignment horizontal="center" vertical="center"/>
      <protection hidden="1"/>
    </xf>
    <xf numFmtId="9" fontId="30" fillId="0" borderId="0" xfId="1" applyFont="1" applyBorder="1" applyAlignment="1" applyProtection="1">
      <alignment horizontal="right" vertical="center"/>
      <protection hidden="1"/>
    </xf>
    <xf numFmtId="0" fontId="29" fillId="0" borderId="0" xfId="0" quotePrefix="1" applyFont="1" applyBorder="1" applyAlignment="1" applyProtection="1">
      <alignment horizontal="right" vertical="center"/>
      <protection hidden="1"/>
    </xf>
    <xf numFmtId="43" fontId="28" fillId="0" borderId="3" xfId="3" applyFont="1" applyFill="1" applyBorder="1" applyAlignment="1" applyProtection="1">
      <alignment vertical="center"/>
      <protection hidden="1"/>
    </xf>
    <xf numFmtId="0" fontId="30" fillId="0" borderId="0" xfId="0" applyFont="1" applyBorder="1" applyAlignment="1">
      <alignment horizontal="right"/>
    </xf>
    <xf numFmtId="0" fontId="17" fillId="0" borderId="0" xfId="0" applyFont="1"/>
    <xf numFmtId="0" fontId="20" fillId="0" borderId="0" xfId="0" applyFont="1" applyAlignment="1">
      <alignment vertical="top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/>
    <xf numFmtId="2" fontId="34" fillId="0" borderId="0" xfId="0" applyNumberFormat="1" applyFont="1" applyFill="1" applyBorder="1" applyAlignment="1">
      <alignment vertical="center"/>
    </xf>
    <xf numFmtId="43" fontId="17" fillId="0" borderId="0" xfId="0" applyNumberFormat="1" applyFont="1" applyBorder="1"/>
    <xf numFmtId="165" fontId="19" fillId="0" borderId="0" xfId="0" applyNumberFormat="1" applyFont="1" applyFill="1" applyBorder="1" applyAlignment="1">
      <alignment horizontal="right" vertical="center"/>
    </xf>
    <xf numFmtId="0" fontId="17" fillId="0" borderId="0" xfId="0" quotePrefix="1" applyFont="1" applyBorder="1"/>
    <xf numFmtId="168" fontId="19" fillId="4" borderId="0" xfId="0" applyNumberFormat="1" applyFont="1" applyFill="1" applyBorder="1" applyAlignment="1">
      <alignment vertical="center"/>
    </xf>
    <xf numFmtId="168" fontId="16" fillId="4" borderId="0" xfId="0" applyNumberFormat="1" applyFont="1" applyFill="1" applyBorder="1" applyAlignment="1">
      <alignment vertical="center"/>
    </xf>
    <xf numFmtId="2" fontId="16" fillId="4" borderId="0" xfId="0" applyNumberFormat="1" applyFont="1" applyFill="1" applyBorder="1" applyAlignment="1">
      <alignment horizontal="right" vertical="center"/>
    </xf>
    <xf numFmtId="168" fontId="24" fillId="0" borderId="0" xfId="0" applyNumberFormat="1" applyFont="1" applyFill="1" applyBorder="1" applyAlignment="1">
      <alignment vertical="center"/>
    </xf>
    <xf numFmtId="44" fontId="20" fillId="0" borderId="0" xfId="0" applyNumberFormat="1" applyFont="1" applyFill="1" applyBorder="1" applyAlignment="1">
      <alignment horizontal="right" vertical="center"/>
    </xf>
    <xf numFmtId="44" fontId="17" fillId="0" borderId="0" xfId="0" applyNumberFormat="1" applyFont="1" applyBorder="1"/>
    <xf numFmtId="0" fontId="37" fillId="0" borderId="0" xfId="0" applyFont="1" applyAlignment="1" applyProtection="1">
      <alignment horizontal="right" vertical="center"/>
      <protection hidden="1"/>
    </xf>
    <xf numFmtId="0" fontId="37" fillId="0" borderId="0" xfId="0" applyFont="1" applyBorder="1" applyAlignment="1" applyProtection="1">
      <alignment horizontal="right" vertical="center"/>
      <protection hidden="1"/>
    </xf>
    <xf numFmtId="9" fontId="37" fillId="0" borderId="0" xfId="1" applyFont="1" applyBorder="1" applyAlignment="1" applyProtection="1">
      <alignment horizontal="right" vertical="center"/>
      <protection hidden="1"/>
    </xf>
    <xf numFmtId="2" fontId="28" fillId="2" borderId="3" xfId="3" applyNumberFormat="1" applyFont="1" applyFill="1" applyBorder="1" applyAlignment="1" applyProtection="1">
      <alignment vertical="center"/>
      <protection hidden="1"/>
    </xf>
    <xf numFmtId="0" fontId="37" fillId="0" borderId="0" xfId="0" applyFont="1" applyBorder="1" applyAlignment="1">
      <alignment horizontal="right"/>
    </xf>
    <xf numFmtId="0" fontId="16" fillId="0" borderId="5" xfId="4" applyFont="1" applyBorder="1" applyAlignment="1">
      <alignment horizontal="left"/>
    </xf>
    <xf numFmtId="0" fontId="18" fillId="4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6" fillId="0" borderId="0" xfId="4" applyFont="1" applyBorder="1" applyAlignment="1">
      <alignment horizontal="left"/>
    </xf>
    <xf numFmtId="0" fontId="18" fillId="4" borderId="0" xfId="0" applyFont="1" applyFill="1" applyBorder="1" applyAlignment="1">
      <alignment horizontal="left" vertical="center" wrapText="1"/>
    </xf>
    <xf numFmtId="14" fontId="18" fillId="4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2" fontId="18" fillId="4" borderId="0" xfId="0" applyNumberFormat="1" applyFont="1" applyFill="1" applyBorder="1" applyAlignment="1">
      <alignment horizontal="center" vertical="center" wrapText="1"/>
    </xf>
    <xf numFmtId="164" fontId="23" fillId="4" borderId="0" xfId="1" applyNumberFormat="1" applyFont="1" applyFill="1" applyBorder="1" applyAlignment="1">
      <alignment horizontal="center" vertical="center"/>
    </xf>
    <xf numFmtId="0" fontId="33" fillId="0" borderId="5" xfId="0" applyFont="1" applyBorder="1" applyAlignment="1"/>
    <xf numFmtId="0" fontId="34" fillId="0" borderId="0" xfId="0" applyFont="1" applyBorder="1"/>
    <xf numFmtId="0" fontId="22" fillId="0" borderId="0" xfId="0" applyFont="1" applyFill="1" applyBorder="1" applyAlignment="1"/>
    <xf numFmtId="0" fontId="22" fillId="0" borderId="5" xfId="4" applyFont="1" applyBorder="1" applyAlignment="1">
      <alignment horizontal="left"/>
    </xf>
    <xf numFmtId="0" fontId="22" fillId="0" borderId="5" xfId="4" applyFont="1" applyBorder="1" applyAlignment="1">
      <alignment horizontal="right"/>
    </xf>
    <xf numFmtId="0" fontId="22" fillId="0" borderId="0" xfId="4" applyFont="1" applyBorder="1" applyAlignment="1">
      <alignment horizontal="left"/>
    </xf>
    <xf numFmtId="0" fontId="22" fillId="0" borderId="0" xfId="4" applyFont="1" applyBorder="1" applyAlignment="1">
      <alignment horizontal="right"/>
    </xf>
    <xf numFmtId="1" fontId="23" fillId="4" borderId="0" xfId="1" applyNumberFormat="1" applyFont="1" applyFill="1" applyBorder="1" applyAlignment="1">
      <alignment horizontal="center" vertical="center" wrapText="1"/>
    </xf>
    <xf numFmtId="1" fontId="23" fillId="4" borderId="0" xfId="0" applyNumberFormat="1" applyFont="1" applyFill="1" applyBorder="1" applyAlignment="1">
      <alignment horizontal="center" vertical="center" wrapText="1"/>
    </xf>
    <xf numFmtId="164" fontId="23" fillId="4" borderId="0" xfId="0" applyNumberFormat="1" applyFont="1" applyFill="1" applyBorder="1" applyAlignment="1">
      <alignment horizontal="center" vertical="center" wrapText="1"/>
    </xf>
    <xf numFmtId="165" fontId="34" fillId="0" borderId="0" xfId="0" applyNumberFormat="1" applyFont="1" applyFill="1" applyBorder="1" applyAlignment="1">
      <alignment vertical="center"/>
    </xf>
    <xf numFmtId="9" fontId="23" fillId="0" borderId="0" xfId="1" applyFont="1" applyFill="1" applyBorder="1" applyAlignment="1">
      <alignment horizontal="center" vertical="center" wrapText="1"/>
    </xf>
    <xf numFmtId="1" fontId="23" fillId="0" borderId="0" xfId="0" applyNumberFormat="1" applyFont="1" applyFill="1" applyBorder="1" applyAlignment="1">
      <alignment horizontal="center" vertical="center" wrapText="1"/>
    </xf>
    <xf numFmtId="44" fontId="23" fillId="0" borderId="0" xfId="0" applyNumberFormat="1" applyFont="1" applyFill="1" applyBorder="1" applyAlignment="1">
      <alignment horizontal="center" vertical="center" wrapText="1"/>
    </xf>
    <xf numFmtId="9" fontId="23" fillId="4" borderId="0" xfId="1" applyFont="1" applyFill="1" applyBorder="1" applyAlignment="1">
      <alignment horizontal="center" vertical="center" wrapText="1"/>
    </xf>
    <xf numFmtId="0" fontId="39" fillId="0" borderId="5" xfId="0" applyFont="1" applyBorder="1" applyAlignment="1"/>
    <xf numFmtId="9" fontId="34" fillId="0" borderId="0" xfId="1" applyFont="1" applyBorder="1" applyAlignment="1">
      <alignment horizontal="center" vertical="center"/>
    </xf>
    <xf numFmtId="43" fontId="34" fillId="0" borderId="0" xfId="0" applyNumberFormat="1" applyFont="1" applyBorder="1"/>
    <xf numFmtId="3" fontId="22" fillId="4" borderId="0" xfId="0" applyNumberFormat="1" applyFont="1" applyFill="1" applyBorder="1" applyAlignment="1">
      <alignment horizontal="left" vertical="center"/>
    </xf>
    <xf numFmtId="44" fontId="28" fillId="0" borderId="0" xfId="0" applyNumberFormat="1" applyFont="1" applyFill="1" applyBorder="1" applyAlignment="1">
      <alignment horizontal="right" vertical="center"/>
    </xf>
    <xf numFmtId="44" fontId="29" fillId="4" borderId="0" xfId="0" applyNumberFormat="1" applyFont="1" applyFill="1" applyBorder="1" applyAlignment="1">
      <alignment horizontal="right" vertical="center"/>
    </xf>
    <xf numFmtId="0" fontId="18" fillId="0" borderId="3" xfId="0" applyFont="1" applyBorder="1" applyAlignment="1">
      <alignment horizontal="center" vertical="center" wrapText="1"/>
    </xf>
    <xf numFmtId="165" fontId="27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41" fillId="0" borderId="3" xfId="0" applyFont="1" applyBorder="1" applyAlignment="1">
      <alignment horizontal="center" vertical="center" wrapText="1"/>
    </xf>
    <xf numFmtId="165" fontId="18" fillId="0" borderId="3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horizontal="center" vertical="center" wrapText="1"/>
    </xf>
    <xf numFmtId="49" fontId="38" fillId="0" borderId="0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165" fontId="20" fillId="2" borderId="3" xfId="0" applyNumberFormat="1" applyFont="1" applyFill="1" applyBorder="1" applyAlignment="1">
      <alignment horizontal="right" vertical="center"/>
    </xf>
    <xf numFmtId="165" fontId="23" fillId="5" borderId="3" xfId="0" applyNumberFormat="1" applyFont="1" applyFill="1" applyBorder="1" applyAlignment="1">
      <alignment horizontal="right" vertical="center"/>
    </xf>
    <xf numFmtId="165" fontId="28" fillId="6" borderId="3" xfId="0" applyNumberFormat="1" applyFont="1" applyFill="1" applyBorder="1" applyAlignment="1">
      <alignment horizontal="right" vertical="center"/>
    </xf>
    <xf numFmtId="0" fontId="40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6" fillId="0" borderId="5" xfId="4" applyFont="1" applyBorder="1" applyAlignment="1">
      <alignment horizontal="center"/>
    </xf>
    <xf numFmtId="0" fontId="20" fillId="0" borderId="0" xfId="4" applyFont="1" applyBorder="1" applyAlignment="1">
      <alignment horizontal="right"/>
    </xf>
    <xf numFmtId="170" fontId="22" fillId="0" borderId="0" xfId="0" applyNumberFormat="1" applyFont="1" applyBorder="1" applyAlignment="1">
      <alignment horizontal="center"/>
    </xf>
    <xf numFmtId="0" fontId="42" fillId="0" borderId="0" xfId="0" applyFont="1" applyFill="1" applyBorder="1" applyAlignment="1">
      <alignment horizontal="left" vertical="center"/>
    </xf>
    <xf numFmtId="49" fontId="38" fillId="0" borderId="0" xfId="0" applyNumberFormat="1" applyFont="1" applyFill="1" applyBorder="1" applyAlignment="1">
      <alignment horizontal="right"/>
    </xf>
    <xf numFmtId="170" fontId="22" fillId="0" borderId="0" xfId="0" applyNumberFormat="1" applyFont="1" applyBorder="1" applyAlignment="1">
      <alignment horizontal="right"/>
    </xf>
    <xf numFmtId="167" fontId="19" fillId="0" borderId="0" xfId="0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169" fontId="22" fillId="0" borderId="0" xfId="0" applyNumberFormat="1" applyFont="1" applyFill="1" applyBorder="1" applyAlignment="1">
      <alignment horizontal="left"/>
    </xf>
    <xf numFmtId="167" fontId="29" fillId="4" borderId="0" xfId="0" applyNumberFormat="1" applyFont="1" applyFill="1" applyBorder="1" applyAlignment="1">
      <alignment horizontal="left" vertical="center" wrapText="1"/>
    </xf>
    <xf numFmtId="167" fontId="29" fillId="0" borderId="0" xfId="0" applyNumberFormat="1" applyFont="1" applyFill="1" applyBorder="1" applyAlignment="1">
      <alignment horizontal="left" vertical="center" wrapText="1"/>
    </xf>
  </cellXfs>
  <cellStyles count="5">
    <cellStyle name="Comma" xfId="3" builtinId="3"/>
    <cellStyle name="Heading 1" xfId="4" builtinId="16"/>
    <cellStyle name="Hyperlink" xfId="2" builtinId="8"/>
    <cellStyle name="Normal" xfId="0" builtinId="0"/>
    <cellStyle name="Percent" xfId="1" builtinId="5"/>
  </cellStyles>
  <dxfs count="4"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  <dxf>
      <fill>
        <patternFill patternType="none">
          <bgColor auto="1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</border>
    </dxf>
  </dxfs>
  <tableStyles count="0" defaultTableStyle="TableStyleMedium2" defaultPivotStyle="PivotStyleLight16"/>
  <colors>
    <mruColors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977348</xdr:colOff>
      <xdr:row>22</xdr:row>
      <xdr:rowOff>16069</xdr:rowOff>
    </xdr:from>
    <xdr:to>
      <xdr:col>7</xdr:col>
      <xdr:colOff>0</xdr:colOff>
      <xdr:row>23</xdr:row>
      <xdr:rowOff>82826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269435" y="4985634"/>
          <a:ext cx="4447761" cy="389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j-lt"/>
              <a:cs typeface="Arial"/>
            </a:rPr>
            <a:t>Verejtje: Kjo shumë e mjeteve  është rroga bruto në të cilën është i përfshirë edhe kontibuti i punëdhënsit..    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j-lt"/>
              <a:cs typeface="Arial"/>
            </a:rPr>
            <a:t>Note: This amount is the gross salary including the contribution given by the employer.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857250</xdr:colOff>
          <xdr:row>32</xdr:row>
          <xdr:rowOff>152400</xdr:rowOff>
        </xdr:from>
        <xdr:to>
          <xdr:col>2</xdr:col>
          <xdr:colOff>1019175</xdr:colOff>
          <xdr:row>34</xdr:row>
          <xdr:rowOff>19050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32</xdr:row>
          <xdr:rowOff>9525</xdr:rowOff>
        </xdr:from>
        <xdr:to>
          <xdr:col>2</xdr:col>
          <xdr:colOff>1009650</xdr:colOff>
          <xdr:row>33</xdr:row>
          <xdr:rowOff>57150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33</xdr:row>
          <xdr:rowOff>152400</xdr:rowOff>
        </xdr:from>
        <xdr:to>
          <xdr:col>2</xdr:col>
          <xdr:colOff>1009650</xdr:colOff>
          <xdr:row>35</xdr:row>
          <xdr:rowOff>9525</xdr:rowOff>
        </xdr:to>
        <xdr:sp macro="" textlink="">
          <xdr:nvSpPr>
            <xdr:cNvPr id="2051" name="CheckBox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xmlns="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667578</xdr:colOff>
      <xdr:row>34</xdr:row>
      <xdr:rowOff>82827</xdr:rowOff>
    </xdr:from>
    <xdr:to>
      <xdr:col>6</xdr:col>
      <xdr:colOff>1126435</xdr:colOff>
      <xdr:row>87</xdr:row>
      <xdr:rowOff>67235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3345784" y="8789798"/>
          <a:ext cx="3293945" cy="4998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sq-AL" sz="900" b="0">
              <a:solidFill>
                <a:schemeClr val="dk1"/>
              </a:solidFill>
              <a:effectLst/>
              <a:latin typeface="Franklin Gothic Book" panose="020B0503020102020204" pitchFamily="34" charset="0"/>
              <a:ea typeface="+mn-ea"/>
              <a:cs typeface="+mn-cs"/>
            </a:rPr>
            <a:t>K</a:t>
          </a:r>
          <a:r>
            <a:rPr lang="en-US" sz="900" b="0">
              <a:solidFill>
                <a:schemeClr val="dk1"/>
              </a:solidFill>
              <a:effectLst/>
              <a:latin typeface="Franklin Gothic Book" panose="020B0503020102020204" pitchFamily="34" charset="0"/>
              <a:ea typeface="+mn-ea"/>
              <a:cs typeface="+mn-cs"/>
            </a:rPr>
            <a:t>jo</a:t>
          </a:r>
          <a:r>
            <a:rPr lang="en-US" sz="900" b="0" baseline="0">
              <a:solidFill>
                <a:schemeClr val="dk1"/>
              </a:solidFill>
              <a:effectLst/>
              <a:latin typeface="Franklin Gothic Book" panose="020B0503020102020204" pitchFamily="34" charset="0"/>
              <a:ea typeface="+mn-ea"/>
              <a:cs typeface="+mn-cs"/>
            </a:rPr>
            <a:t> fletëpagesë </a:t>
          </a:r>
          <a:r>
            <a:rPr lang="sq-AL" sz="900" b="0">
              <a:solidFill>
                <a:schemeClr val="dk1"/>
              </a:solidFill>
              <a:effectLst/>
              <a:latin typeface="Franklin Gothic Book" panose="020B0503020102020204" pitchFamily="34" charset="0"/>
              <a:ea typeface="+mn-ea"/>
              <a:cs typeface="+mn-cs"/>
            </a:rPr>
            <a:t>vlen pa nënshkrim edhe vulë</a:t>
          </a:r>
          <a:r>
            <a:rPr lang="en-US" sz="900" b="0">
              <a:solidFill>
                <a:schemeClr val="dk1"/>
              </a:solidFill>
              <a:effectLst/>
              <a:latin typeface="Franklin Gothic Book" panose="020B0503020102020204" pitchFamily="34" charset="0"/>
              <a:ea typeface="+mn-ea"/>
              <a:cs typeface="+mn-cs"/>
            </a:rPr>
            <a:t>.</a:t>
          </a:r>
        </a:p>
        <a:p>
          <a:pPr algn="r"/>
          <a:r>
            <a:rPr lang="en-US" sz="900" b="0">
              <a:solidFill>
                <a:schemeClr val="dk1"/>
              </a:solidFill>
              <a:effectLst/>
              <a:latin typeface="Franklin Gothic Book" panose="020B0503020102020204" pitchFamily="34" charset="0"/>
              <a:ea typeface="+mn-ea"/>
              <a:cs typeface="+mn-cs"/>
            </a:rPr>
            <a:t>This pay</a:t>
          </a:r>
          <a:r>
            <a:rPr lang="en-US" sz="900" b="0" baseline="0">
              <a:solidFill>
                <a:schemeClr val="dk1"/>
              </a:solidFill>
              <a:effectLst/>
              <a:latin typeface="Franklin Gothic Book" panose="020B0503020102020204" pitchFamily="34" charset="0"/>
              <a:ea typeface="+mn-ea"/>
              <a:cs typeface="+mn-cs"/>
            </a:rPr>
            <a:t> slip is valid without signature and stamp.</a:t>
          </a:r>
          <a:endParaRPr lang="en-US" sz="600">
            <a:effectLst/>
            <a:latin typeface="Franklin Gothic Book" panose="020B0503020102020204" pitchFamily="34" charset="0"/>
          </a:endParaRPr>
        </a:p>
      </xdr:txBody>
    </xdr:sp>
    <xdr:clientData/>
  </xdr:twoCellAnchor>
  <xdr:twoCellAnchor editAs="oneCell">
    <xdr:from>
      <xdr:col>1</xdr:col>
      <xdr:colOff>190500</xdr:colOff>
      <xdr:row>1</xdr:row>
      <xdr:rowOff>89647</xdr:rowOff>
    </xdr:from>
    <xdr:to>
      <xdr:col>2</xdr:col>
      <xdr:colOff>150180</xdr:colOff>
      <xdr:row>5</xdr:row>
      <xdr:rowOff>246530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824" y="257735"/>
          <a:ext cx="1013032" cy="1008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1060174</xdr:colOff>
      <xdr:row>22</xdr:row>
      <xdr:rowOff>16069</xdr:rowOff>
    </xdr:from>
    <xdr:to>
      <xdr:col>6</xdr:col>
      <xdr:colOff>1225825</xdr:colOff>
      <xdr:row>23</xdr:row>
      <xdr:rowOff>82826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302565" y="5068460"/>
          <a:ext cx="4422912" cy="389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j-lt"/>
              <a:cs typeface="Arial"/>
            </a:rPr>
            <a:t>Verejtje: Kjo shumë e mjeteve  është rroga bruto në të cilën është i përfshirë edhe kontibuti i punëdhënsit..    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j-lt"/>
              <a:cs typeface="Arial"/>
            </a:rPr>
            <a:t>Note: This amount is the gross salary including the contribution given by the employer.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857250</xdr:colOff>
          <xdr:row>32</xdr:row>
          <xdr:rowOff>152400</xdr:rowOff>
        </xdr:from>
        <xdr:to>
          <xdr:col>2</xdr:col>
          <xdr:colOff>1019175</xdr:colOff>
          <xdr:row>34</xdr:row>
          <xdr:rowOff>19050</xdr:rowOff>
        </xdr:to>
        <xdr:sp macro="" textlink="">
          <xdr:nvSpPr>
            <xdr:cNvPr id="8197" name="CheckBox1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xmlns="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32</xdr:row>
          <xdr:rowOff>9525</xdr:rowOff>
        </xdr:from>
        <xdr:to>
          <xdr:col>2</xdr:col>
          <xdr:colOff>1009650</xdr:colOff>
          <xdr:row>33</xdr:row>
          <xdr:rowOff>57150</xdr:rowOff>
        </xdr:to>
        <xdr:sp macro="" textlink="">
          <xdr:nvSpPr>
            <xdr:cNvPr id="8198" name="CheckBox2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xmlns="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33</xdr:row>
          <xdr:rowOff>152400</xdr:rowOff>
        </xdr:from>
        <xdr:to>
          <xdr:col>2</xdr:col>
          <xdr:colOff>1009650</xdr:colOff>
          <xdr:row>35</xdr:row>
          <xdr:rowOff>9525</xdr:rowOff>
        </xdr:to>
        <xdr:sp macro="" textlink="">
          <xdr:nvSpPr>
            <xdr:cNvPr id="8199" name="CheckBox3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xmlns="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667578</xdr:colOff>
      <xdr:row>34</xdr:row>
      <xdr:rowOff>82827</xdr:rowOff>
    </xdr:from>
    <xdr:to>
      <xdr:col>6</xdr:col>
      <xdr:colOff>1126435</xdr:colOff>
      <xdr:row>36</xdr:row>
      <xdr:rowOff>102704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 txBox="1"/>
      </xdr:nvSpPr>
      <xdr:spPr>
        <a:xfrm>
          <a:off x="3344103" y="8760102"/>
          <a:ext cx="3287782" cy="381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sq-AL" sz="900" b="0">
              <a:solidFill>
                <a:schemeClr val="dk1"/>
              </a:solidFill>
              <a:effectLst/>
              <a:latin typeface="Franklin Gothic Book" panose="020B0503020102020204" pitchFamily="34" charset="0"/>
              <a:ea typeface="+mn-ea"/>
              <a:cs typeface="+mn-cs"/>
            </a:rPr>
            <a:t>Kjo faturë vlen pa nënshkrim edhe vulë</a:t>
          </a:r>
          <a:r>
            <a:rPr lang="en-US" sz="900" b="0">
              <a:solidFill>
                <a:schemeClr val="dk1"/>
              </a:solidFill>
              <a:effectLst/>
              <a:latin typeface="Franklin Gothic Book" panose="020B0503020102020204" pitchFamily="34" charset="0"/>
              <a:ea typeface="+mn-ea"/>
              <a:cs typeface="+mn-cs"/>
            </a:rPr>
            <a:t>.</a:t>
          </a:r>
        </a:p>
        <a:p>
          <a:pPr algn="r"/>
          <a:r>
            <a:rPr lang="en-US" sz="900" b="0">
              <a:solidFill>
                <a:schemeClr val="dk1"/>
              </a:solidFill>
              <a:effectLst/>
              <a:latin typeface="Franklin Gothic Book" panose="020B0503020102020204" pitchFamily="34" charset="0"/>
              <a:ea typeface="+mn-ea"/>
              <a:cs typeface="+mn-cs"/>
            </a:rPr>
            <a:t>This pay</a:t>
          </a:r>
          <a:r>
            <a:rPr lang="en-US" sz="900" b="0" baseline="0">
              <a:solidFill>
                <a:schemeClr val="dk1"/>
              </a:solidFill>
              <a:effectLst/>
              <a:latin typeface="Franklin Gothic Book" panose="020B0503020102020204" pitchFamily="34" charset="0"/>
              <a:ea typeface="+mn-ea"/>
              <a:cs typeface="+mn-cs"/>
            </a:rPr>
            <a:t> slip is valid without signature and stamp.</a:t>
          </a:r>
          <a:endParaRPr lang="en-US" sz="600">
            <a:effectLst/>
            <a:latin typeface="Franklin Gothic Book" panose="020B0503020102020204" pitchFamily="34" charset="0"/>
          </a:endParaRPr>
        </a:p>
      </xdr:txBody>
    </xdr:sp>
    <xdr:clientData/>
  </xdr:twoCellAnchor>
  <xdr:twoCellAnchor editAs="oneCell">
    <xdr:from>
      <xdr:col>1</xdr:col>
      <xdr:colOff>76201</xdr:colOff>
      <xdr:row>1</xdr:row>
      <xdr:rowOff>47625</xdr:rowOff>
    </xdr:from>
    <xdr:to>
      <xdr:col>1</xdr:col>
      <xdr:colOff>952501</xdr:colOff>
      <xdr:row>5</xdr:row>
      <xdr:rowOff>81830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219075"/>
          <a:ext cx="876300" cy="8724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List of Expenditure"/>
      <sheetName val="Settings"/>
      <sheetName val="TOKA"/>
    </sheetNames>
    <sheetDataSet>
      <sheetData sheetId="0">
        <row r="4">
          <cell r="B4" t="str">
            <v>Meto Bajraktari, NO 4-1</v>
          </cell>
        </row>
        <row r="5">
          <cell r="B5" t="str">
            <v>10000, Prishtine</v>
          </cell>
        </row>
        <row r="6">
          <cell r="B6" t="str">
            <v>Kosova</v>
          </cell>
        </row>
        <row r="7">
          <cell r="B7" t="str">
            <v>381(0)38704560</v>
          </cell>
        </row>
        <row r="8">
          <cell r="B8" t="str">
            <v>377(0)44691838</v>
          </cell>
        </row>
      </sheetData>
      <sheetData sheetId="1" refreshError="1"/>
      <sheetData sheetId="2">
        <row r="6">
          <cell r="G6" t="str">
            <v>ON</v>
          </cell>
        </row>
        <row r="11">
          <cell r="G11" t="str">
            <v>ON</v>
          </cell>
        </row>
        <row r="12">
          <cell r="G12" t="str">
            <v>ON</v>
          </cell>
        </row>
        <row r="13">
          <cell r="G13" t="str">
            <v>ON</v>
          </cell>
        </row>
        <row r="14">
          <cell r="G14" t="str">
            <v>ON</v>
          </cell>
        </row>
        <row r="15">
          <cell r="G15" t="str">
            <v>OFF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9" Type="http://schemas.openxmlformats.org/officeDocument/2006/relationships/image" Target="../media/image3.emf"/></Relationships>

</file>

<file path=xl/worksheets/_rels/sheet2.xml.rels><?xml version="1.0" encoding="UTF-8" standalone="yes"?>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6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5.emf"/><Relationship Id="rId9" Type="http://schemas.openxmlformats.org/officeDocument/2006/relationships/image" Target="../media/image7.emf"/></Relationships>

</file>

<file path=xl/worksheets/_rels/sheet3.xml.rels><?xml version="1.0" encoding="UTF-8" standalone="yes"?>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W87"/>
  <sheetViews>
    <sheetView showGridLines="0" zoomScale="115" zoomScaleNormal="115" workbookViewId="0">
      <selection activeCell="E17" sqref="E17"/>
    </sheetView>
  </sheetViews>
  <sheetFormatPr defaultColWidth="9.140625" defaultRowHeight="14.25"/>
  <cols>
    <col min="1" max="1" width="3.5703125" style="28" customWidth="1"/>
    <col min="2" max="2" width="15.7109375" style="28" customWidth="1"/>
    <col min="3" max="3" width="20.85546875" style="28" customWidth="1"/>
    <col min="4" max="4" width="11.5703125" style="28" customWidth="1"/>
    <col min="5" max="5" width="15.140625" style="28" customWidth="1"/>
    <col min="6" max="6" width="15.7109375" style="28" customWidth="1"/>
    <col min="7" max="7" width="18" style="28" customWidth="1"/>
    <col min="8" max="8" width="5.28515625" style="28" customWidth="1"/>
    <col min="9" max="9" width="8.85546875" style="28" hidden="1" customWidth="1"/>
    <col min="10" max="10" width="6.140625" style="28" hidden="1" customWidth="1"/>
    <col min="11" max="11" width="9.7109375" style="28" hidden="1" customWidth="1"/>
    <col min="12" max="12" width="12.5703125" style="28" hidden="1" customWidth="1"/>
    <col min="13" max="13" width="9.7109375" style="28" hidden="1" customWidth="1"/>
    <col min="14" max="14" width="6.140625" style="28" hidden="1" customWidth="1"/>
    <col min="15" max="15" width="14.7109375" style="28" hidden="1" customWidth="1"/>
    <col min="16" max="16" width="9.140625" style="28" customWidth="1"/>
    <col min="17" max="17" width="11" style="28" customWidth="1"/>
    <col min="18" max="22" width="9.140625" style="28"/>
    <col min="23" max="23" width="10.28515625" style="28" bestFit="1" customWidth="1"/>
    <col min="24" max="16384" width="9.140625" style="28"/>
  </cols>
  <sheetData>
    <row r="1" spans="1:16">
      <c r="A1" s="26"/>
      <c r="B1" s="27"/>
      <c r="C1" s="27"/>
      <c r="D1" s="27"/>
      <c r="E1" s="27"/>
      <c r="F1" s="27"/>
      <c r="G1" s="27"/>
    </row>
    <row r="2" spans="1:16" ht="16.5" customHeight="1">
      <c r="A2" s="26"/>
      <c r="C2" s="167" t="s">
        <v>92</v>
      </c>
      <c r="D2" s="167"/>
      <c r="E2" s="167"/>
      <c r="F2" s="167"/>
      <c r="G2" s="167"/>
      <c r="H2" s="96"/>
    </row>
    <row r="3" spans="1:16" ht="16.5" customHeight="1">
      <c r="A3" s="26"/>
      <c r="B3" s="27"/>
      <c r="C3" s="167"/>
      <c r="D3" s="167"/>
      <c r="E3" s="167"/>
      <c r="F3" s="167"/>
      <c r="G3" s="167"/>
    </row>
    <row r="4" spans="1:16" ht="16.5" customHeight="1">
      <c r="A4" s="26"/>
      <c r="B4" s="27"/>
      <c r="C4" s="167"/>
      <c r="D4" s="167"/>
      <c r="E4" s="167"/>
      <c r="F4" s="167"/>
      <c r="G4" s="167"/>
    </row>
    <row r="5" spans="1:16" ht="16.5" customHeight="1">
      <c r="A5" s="26"/>
      <c r="B5" s="27"/>
      <c r="C5" s="167"/>
      <c r="D5" s="167"/>
      <c r="E5" s="167"/>
      <c r="F5" s="167"/>
      <c r="G5" s="167"/>
    </row>
    <row r="6" spans="1:16" ht="42" customHeight="1">
      <c r="A6" s="26"/>
      <c r="B6" s="97"/>
      <c r="C6" s="98"/>
      <c r="D6" s="27"/>
      <c r="E6" s="27"/>
    </row>
    <row r="7" spans="1:16">
      <c r="B7" s="154" t="s">
        <v>59</v>
      </c>
      <c r="C7" s="29" t="s">
        <v>13</v>
      </c>
      <c r="D7" s="127"/>
      <c r="E7" s="43"/>
      <c r="F7" s="161" t="s">
        <v>56</v>
      </c>
      <c r="G7" s="164" t="s">
        <v>90</v>
      </c>
      <c r="H7" s="43"/>
    </row>
    <row r="8" spans="1:16">
      <c r="B8" s="154" t="s">
        <v>3</v>
      </c>
      <c r="C8" s="31" t="str">
        <f ca="1">IF(ISNA(VLOOKUP($C$7,Costumers,2,0)),"",VLOOKUP($C$7,Costumers,2,0))</f>
        <v>1172424003</v>
      </c>
      <c r="D8" s="43"/>
      <c r="E8" s="45"/>
      <c r="F8" s="161" t="s">
        <v>81</v>
      </c>
      <c r="G8" s="165">
        <v>43131</v>
      </c>
      <c r="H8" s="45"/>
      <c r="I8" s="126"/>
      <c r="J8" s="126"/>
      <c r="K8" s="126"/>
      <c r="L8" s="126"/>
      <c r="M8" s="126"/>
      <c r="N8" s="126"/>
      <c r="O8" s="126"/>
      <c r="P8" s="126"/>
    </row>
    <row r="9" spans="1:16">
      <c r="B9" s="154" t="s">
        <v>2</v>
      </c>
      <c r="C9" s="31" t="str">
        <f ca="1">IF(ISNA(VLOOKUP($C$7,Costumers,3,0)),"",VLOOKUP($C$7,Costumers,3,0))</f>
        <v>2021000013365752</v>
      </c>
      <c r="D9" s="43"/>
      <c r="E9" s="45"/>
      <c r="F9" s="127"/>
      <c r="G9" s="45"/>
      <c r="H9" s="45"/>
      <c r="I9" s="126"/>
      <c r="J9" s="126"/>
      <c r="K9" s="126"/>
      <c r="L9" s="126"/>
      <c r="M9" s="126"/>
      <c r="N9" s="126"/>
      <c r="O9" s="126"/>
      <c r="P9" s="126"/>
    </row>
    <row r="10" spans="1:16">
      <c r="B10" s="154" t="s">
        <v>0</v>
      </c>
      <c r="C10" s="31" t="s">
        <v>84</v>
      </c>
      <c r="D10" s="43"/>
      <c r="E10" s="45"/>
      <c r="F10" s="127"/>
      <c r="G10" s="45"/>
      <c r="H10" s="45"/>
      <c r="I10" s="126"/>
      <c r="J10" s="126"/>
      <c r="K10" s="126"/>
      <c r="L10" s="126"/>
      <c r="M10" s="126"/>
      <c r="N10" s="126"/>
      <c r="O10" s="126"/>
      <c r="P10" s="126"/>
    </row>
    <row r="11" spans="1:16">
      <c r="B11" s="154" t="s">
        <v>1</v>
      </c>
      <c r="C11" s="31" t="str">
        <f ca="1">IF(ISNA(VLOOKUP($C$7,Costumers,5,0)),"",VLOOKUP($C$7,Costumers,5,0))</f>
        <v>049867431</v>
      </c>
      <c r="D11" s="43"/>
      <c r="E11" s="45"/>
      <c r="F11" s="168"/>
      <c r="G11" s="168"/>
      <c r="H11" s="168"/>
      <c r="I11" s="126"/>
      <c r="J11" s="126"/>
      <c r="K11" s="126"/>
      <c r="L11" s="126"/>
      <c r="M11" s="126"/>
      <c r="N11" s="126"/>
      <c r="O11" s="126"/>
      <c r="P11" s="126"/>
    </row>
    <row r="12" spans="1:16">
      <c r="B12" s="43"/>
      <c r="C12" s="43"/>
      <c r="D12" s="43"/>
      <c r="E12" s="45"/>
      <c r="F12" s="168"/>
      <c r="G12" s="168"/>
      <c r="H12" s="168"/>
      <c r="I12" s="126"/>
      <c r="J12" s="126"/>
      <c r="K12" s="126"/>
      <c r="L12" s="126"/>
      <c r="M12" s="126"/>
      <c r="N12" s="126"/>
      <c r="O12" s="126"/>
      <c r="P12" s="126"/>
    </row>
    <row r="13" spans="1:16"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</row>
    <row r="14" spans="1:16" ht="19.7" customHeight="1">
      <c r="B14" s="114" t="s">
        <v>60</v>
      </c>
      <c r="C14" s="114" t="s">
        <v>55</v>
      </c>
      <c r="D14" s="160" t="s">
        <v>64</v>
      </c>
      <c r="E14" s="128" t="s">
        <v>65</v>
      </c>
      <c r="F14" s="128" t="s">
        <v>68</v>
      </c>
      <c r="G14" s="129" t="s">
        <v>66</v>
      </c>
      <c r="H14" s="126"/>
      <c r="I14" s="33">
        <v>4.7619000000000002E-2</v>
      </c>
      <c r="J14" s="34">
        <f>M27*I14</f>
        <v>23.8095</v>
      </c>
      <c r="K14" s="35"/>
      <c r="L14" s="34">
        <f>M27-J14</f>
        <v>476.19049999999999</v>
      </c>
      <c r="M14" s="126"/>
      <c r="N14" s="126"/>
      <c r="O14" s="99"/>
      <c r="P14" s="126"/>
    </row>
    <row r="15" spans="1:16" ht="3.75" customHeight="1">
      <c r="B15" s="117"/>
      <c r="C15" s="117"/>
      <c r="D15" s="117"/>
      <c r="E15" s="130"/>
      <c r="F15" s="130"/>
      <c r="G15" s="131"/>
      <c r="H15" s="126"/>
      <c r="I15" s="33"/>
      <c r="J15" s="34"/>
      <c r="K15" s="35"/>
      <c r="L15" s="34"/>
      <c r="M15" s="126"/>
      <c r="N15" s="126"/>
      <c r="O15" s="99"/>
      <c r="P15" s="126"/>
    </row>
    <row r="16" spans="1:16" ht="30" customHeight="1">
      <c r="B16" s="115" t="s">
        <v>61</v>
      </c>
      <c r="C16" s="118" t="s">
        <v>67</v>
      </c>
      <c r="D16" s="119" t="s">
        <v>88</v>
      </c>
      <c r="E16" s="132">
        <v>21.67</v>
      </c>
      <c r="F16" s="133">
        <f>E16*8</f>
        <v>173.36</v>
      </c>
      <c r="G16" s="134">
        <v>500</v>
      </c>
      <c r="H16" s="126"/>
      <c r="I16" s="36">
        <f>L14-J14</f>
        <v>452.38099999999997</v>
      </c>
      <c r="J16" s="126"/>
      <c r="K16" s="126"/>
      <c r="L16" s="126"/>
      <c r="M16" s="126"/>
      <c r="N16" s="126"/>
      <c r="O16" s="135"/>
      <c r="P16" s="126"/>
    </row>
    <row r="17" spans="1:23" ht="30" customHeight="1">
      <c r="B17" s="116" t="s">
        <v>62</v>
      </c>
      <c r="C17" s="120"/>
      <c r="D17" s="121"/>
      <c r="E17" s="136"/>
      <c r="F17" s="137"/>
      <c r="G17" s="138"/>
      <c r="H17" s="126"/>
      <c r="I17" s="38"/>
      <c r="J17" s="126"/>
      <c r="K17" s="126"/>
      <c r="L17" s="126"/>
      <c r="M17" s="126"/>
      <c r="N17" s="126"/>
      <c r="O17" s="99"/>
      <c r="P17" s="126"/>
    </row>
    <row r="18" spans="1:23" ht="30" customHeight="1">
      <c r="B18" s="115" t="s">
        <v>89</v>
      </c>
      <c r="C18" s="118"/>
      <c r="D18" s="123"/>
      <c r="E18" s="132"/>
      <c r="F18" s="133"/>
      <c r="G18" s="124"/>
      <c r="H18" s="126"/>
      <c r="I18" s="38" t="s">
        <v>9</v>
      </c>
      <c r="J18" s="126"/>
      <c r="K18" s="126"/>
      <c r="L18" s="126"/>
      <c r="M18" s="126"/>
      <c r="N18" s="126"/>
      <c r="O18" s="99"/>
      <c r="P18" s="126"/>
    </row>
    <row r="19" spans="1:23" ht="30" customHeight="1">
      <c r="B19" s="116" t="s">
        <v>69</v>
      </c>
      <c r="C19" s="121"/>
      <c r="D19" s="121"/>
      <c r="E19" s="136"/>
      <c r="F19" s="137"/>
      <c r="G19" s="138"/>
      <c r="H19" s="126"/>
      <c r="I19" s="38" t="s">
        <v>10</v>
      </c>
      <c r="J19" s="126"/>
      <c r="K19" s="40">
        <f>IF(I16&gt;80,80,J10)</f>
        <v>80</v>
      </c>
      <c r="L19" s="40"/>
      <c r="M19" s="40">
        <v>0</v>
      </c>
      <c r="N19" s="40">
        <f>K19*M19</f>
        <v>0</v>
      </c>
      <c r="O19" s="99"/>
      <c r="P19" s="126"/>
    </row>
    <row r="20" spans="1:23" ht="4.5" customHeight="1">
      <c r="A20" s="43"/>
      <c r="B20" s="125"/>
      <c r="C20" s="125"/>
      <c r="D20" s="125"/>
      <c r="E20" s="140"/>
      <c r="F20" s="140"/>
      <c r="G20" s="140"/>
      <c r="H20" s="126"/>
      <c r="I20" s="38" t="s">
        <v>11</v>
      </c>
      <c r="J20" s="126"/>
      <c r="K20" s="40">
        <f>IF(I16&gt;250,170,IF(I16&gt;80,I16-80,0))</f>
        <v>170</v>
      </c>
      <c r="L20" s="40"/>
      <c r="M20" s="40">
        <v>0.04</v>
      </c>
      <c r="N20" s="40">
        <f t="shared" ref="N20:N22" si="0">K20*M20</f>
        <v>6.8</v>
      </c>
      <c r="O20" s="126"/>
      <c r="P20" s="126"/>
    </row>
    <row r="21" spans="1:23" ht="5.45" customHeight="1">
      <c r="A21" s="43"/>
      <c r="B21" s="125"/>
      <c r="C21" s="125"/>
      <c r="D21" s="125"/>
      <c r="E21" s="140"/>
      <c r="F21" s="140"/>
      <c r="G21" s="140"/>
      <c r="H21" s="126"/>
      <c r="I21" s="40">
        <f>IF(I16&gt;450,200,IF(H10&gt;250,H10-250,0))</f>
        <v>200</v>
      </c>
      <c r="J21" s="126"/>
      <c r="K21" s="40">
        <f>IF(I16&gt;450,200,IF(I16&gt;250,I16-250,0))</f>
        <v>200</v>
      </c>
      <c r="L21" s="40"/>
      <c r="M21" s="40">
        <v>0.08</v>
      </c>
      <c r="N21" s="40">
        <f>K21*M21</f>
        <v>16</v>
      </c>
      <c r="O21" s="126"/>
      <c r="P21" s="126"/>
    </row>
    <row r="22" spans="1:23" ht="22.5" customHeight="1">
      <c r="C22" s="41"/>
      <c r="D22" s="41"/>
      <c r="E22" s="141"/>
      <c r="F22" s="54" t="s">
        <v>74</v>
      </c>
      <c r="G22" s="147">
        <f>SUM(G16:G21)</f>
        <v>500</v>
      </c>
      <c r="H22" s="126"/>
      <c r="I22" s="40">
        <f>IF(I16&gt;450,H10-450,0)</f>
        <v>-450</v>
      </c>
      <c r="J22" s="126"/>
      <c r="K22" s="40">
        <f>IF(I16&gt;450,I16-450,0)</f>
        <v>2.3809999999999718</v>
      </c>
      <c r="L22" s="40"/>
      <c r="M22" s="40">
        <v>0.1</v>
      </c>
      <c r="N22" s="40">
        <f t="shared" si="0"/>
        <v>0.2380999999999972</v>
      </c>
      <c r="O22" s="126"/>
      <c r="P22" s="142"/>
    </row>
    <row r="23" spans="1:23" ht="25.9" customHeight="1">
      <c r="H23" s="126"/>
      <c r="I23" s="126"/>
      <c r="J23" s="126"/>
      <c r="K23" s="40"/>
      <c r="L23" s="40"/>
      <c r="M23" s="40"/>
      <c r="N23" s="40">
        <f>SUM(N19:N22)</f>
        <v>23.038099999999996</v>
      </c>
      <c r="O23" s="126"/>
      <c r="P23" s="126"/>
    </row>
    <row r="24" spans="1:23" ht="33.950000000000003" customHeight="1">
      <c r="H24" s="126"/>
      <c r="I24" s="126"/>
      <c r="J24" s="126"/>
      <c r="K24" s="126"/>
      <c r="L24" s="126"/>
      <c r="M24" s="126"/>
      <c r="N24" s="126"/>
      <c r="O24" s="126"/>
      <c r="P24" s="126"/>
    </row>
    <row r="25" spans="1:23" ht="25.9" customHeight="1">
      <c r="B25" s="148" t="s">
        <v>70</v>
      </c>
      <c r="C25" s="43"/>
      <c r="H25" s="126"/>
      <c r="I25" s="126"/>
      <c r="J25" s="126"/>
      <c r="K25" s="126"/>
      <c r="L25" s="126"/>
      <c r="M25" s="126"/>
      <c r="N25" s="126"/>
      <c r="O25" s="142"/>
      <c r="P25" s="142"/>
    </row>
    <row r="26" spans="1:23" ht="32.25" customHeight="1">
      <c r="B26" s="146" t="s">
        <v>21</v>
      </c>
      <c r="C26" s="150" t="s">
        <v>24</v>
      </c>
      <c r="D26" s="146" t="s">
        <v>28</v>
      </c>
      <c r="E26" s="146" t="s">
        <v>31</v>
      </c>
      <c r="F26" s="146" t="s">
        <v>34</v>
      </c>
      <c r="G26" s="146" t="s">
        <v>37</v>
      </c>
      <c r="K26" s="169" t="s">
        <v>71</v>
      </c>
      <c r="L26" s="169"/>
      <c r="M26" s="143">
        <v>160</v>
      </c>
    </row>
    <row r="27" spans="1:23" ht="32.450000000000003" customHeight="1">
      <c r="B27" s="151">
        <f>G22</f>
        <v>500</v>
      </c>
      <c r="C27" s="157">
        <f>L14</f>
        <v>476.19049999999999</v>
      </c>
      <c r="D27" s="151">
        <f>J14</f>
        <v>23.8095</v>
      </c>
      <c r="E27" s="151">
        <f>J14</f>
        <v>23.8095</v>
      </c>
      <c r="F27" s="151">
        <f>D27+E27</f>
        <v>47.619</v>
      </c>
      <c r="G27" s="151">
        <f>C27-D27</f>
        <v>452.38099999999997</v>
      </c>
      <c r="K27" s="170" t="s">
        <v>72</v>
      </c>
      <c r="L27" s="170"/>
      <c r="M27" s="144">
        <f>SUM(G16:G21)</f>
        <v>500</v>
      </c>
      <c r="O27" s="100"/>
      <c r="P27" s="100"/>
      <c r="V27" s="108"/>
      <c r="W27" s="108"/>
    </row>
    <row r="28" spans="1:23" ht="25.9" customHeight="1">
      <c r="B28" s="149" t="s">
        <v>17</v>
      </c>
      <c r="K28" s="169" t="s">
        <v>73</v>
      </c>
      <c r="L28" s="169"/>
      <c r="M28" s="145">
        <f>L14*10%</f>
        <v>47.619050000000001</v>
      </c>
      <c r="O28" s="100"/>
      <c r="P28" s="100"/>
      <c r="Q28" s="100"/>
    </row>
    <row r="29" spans="1:23" ht="32.450000000000003" customHeight="1">
      <c r="B29" s="146" t="s">
        <v>75</v>
      </c>
      <c r="C29" s="146" t="s">
        <v>76</v>
      </c>
      <c r="D29" s="146" t="s">
        <v>77</v>
      </c>
      <c r="E29" s="146" t="s">
        <v>78</v>
      </c>
      <c r="F29" s="146" t="s">
        <v>43</v>
      </c>
      <c r="G29" s="152" t="s">
        <v>79</v>
      </c>
      <c r="K29" s="166" t="s">
        <v>57</v>
      </c>
      <c r="L29" s="166"/>
      <c r="M29" s="101">
        <f>N23</f>
        <v>23.038099999999996</v>
      </c>
      <c r="O29" s="108"/>
    </row>
    <row r="30" spans="1:23" ht="32.450000000000003" customHeight="1">
      <c r="B30" s="151">
        <f>N19</f>
        <v>0</v>
      </c>
      <c r="C30" s="156">
        <f>N20</f>
        <v>6.8</v>
      </c>
      <c r="D30" s="151">
        <f>N21</f>
        <v>16</v>
      </c>
      <c r="E30" s="151">
        <f>N22</f>
        <v>0.2380999999999972</v>
      </c>
      <c r="F30" s="151">
        <f>N23</f>
        <v>23.038099999999996</v>
      </c>
      <c r="G30" s="155">
        <f>G27-F30-G28:G28</f>
        <v>429.34289999999999</v>
      </c>
      <c r="K30" s="103" t="s">
        <v>58</v>
      </c>
      <c r="L30" s="104"/>
      <c r="M30" s="105"/>
    </row>
    <row r="31" spans="1:23">
      <c r="E31" s="50"/>
      <c r="F31" s="50"/>
      <c r="K31" s="106" t="s">
        <v>12</v>
      </c>
      <c r="L31" s="106"/>
      <c r="M31" s="107">
        <f>M27-M28-M29-M30</f>
        <v>429.34285</v>
      </c>
    </row>
    <row r="33" spans="2:7">
      <c r="B33" s="44" t="s">
        <v>4</v>
      </c>
      <c r="C33" s="45" t="s">
        <v>5</v>
      </c>
      <c r="G33" s="53"/>
    </row>
    <row r="34" spans="2:7">
      <c r="B34" s="46" t="s">
        <v>6</v>
      </c>
      <c r="C34" s="47" t="s">
        <v>7</v>
      </c>
      <c r="D34" s="102"/>
      <c r="G34" s="45"/>
    </row>
    <row r="35" spans="2:7">
      <c r="B35" s="48"/>
      <c r="C35" s="49" t="s">
        <v>8</v>
      </c>
      <c r="G35" s="45"/>
    </row>
    <row r="36" spans="2:7">
      <c r="B36" s="51"/>
      <c r="C36" s="52"/>
      <c r="G36" s="45"/>
    </row>
    <row r="38" spans="2:7" hidden="1">
      <c r="C38" s="55" t="s">
        <v>18</v>
      </c>
      <c r="D38" s="56"/>
      <c r="E38" s="56"/>
      <c r="F38" s="56"/>
    </row>
    <row r="39" spans="2:7" hidden="1">
      <c r="C39" s="55" t="s">
        <v>54</v>
      </c>
      <c r="D39" s="58"/>
      <c r="E39" s="58"/>
      <c r="F39" s="58"/>
    </row>
    <row r="40" spans="2:7" hidden="1">
      <c r="C40" s="57"/>
      <c r="D40" s="57"/>
      <c r="E40" s="57"/>
      <c r="F40" s="57"/>
    </row>
    <row r="41" spans="2:7" hidden="1">
      <c r="C41" s="59" t="s">
        <v>19</v>
      </c>
      <c r="D41" s="60">
        <f>M27</f>
        <v>500</v>
      </c>
      <c r="E41" s="61" t="s">
        <v>20</v>
      </c>
      <c r="F41" s="56"/>
    </row>
    <row r="42" spans="2:7" hidden="1">
      <c r="C42" s="109" t="s">
        <v>21</v>
      </c>
      <c r="D42" s="61"/>
      <c r="E42" s="61"/>
      <c r="F42" s="56"/>
    </row>
    <row r="43" spans="2:7" hidden="1">
      <c r="C43" s="59" t="s">
        <v>22</v>
      </c>
      <c r="D43" s="60">
        <f>I16</f>
        <v>452.38099999999997</v>
      </c>
      <c r="E43" s="61" t="s">
        <v>23</v>
      </c>
      <c r="F43" s="56"/>
    </row>
    <row r="44" spans="2:7" hidden="1">
      <c r="C44" s="109" t="s">
        <v>24</v>
      </c>
      <c r="D44" s="61"/>
      <c r="E44" s="61"/>
      <c r="F44" s="61"/>
    </row>
    <row r="45" spans="2:7" hidden="1">
      <c r="C45" s="63" t="s">
        <v>25</v>
      </c>
      <c r="D45" s="58"/>
      <c r="E45" s="58"/>
      <c r="F45" s="58"/>
    </row>
    <row r="46" spans="2:7" hidden="1">
      <c r="C46" s="64"/>
      <c r="D46" s="65"/>
      <c r="E46" s="61"/>
      <c r="F46" s="61"/>
    </row>
    <row r="47" spans="2:7" hidden="1">
      <c r="C47" s="64" t="s">
        <v>26</v>
      </c>
      <c r="D47" s="66">
        <f>J14</f>
        <v>23.8095</v>
      </c>
      <c r="E47" s="61" t="s">
        <v>27</v>
      </c>
      <c r="F47" s="56"/>
    </row>
    <row r="48" spans="2:7" hidden="1">
      <c r="C48" s="109" t="s">
        <v>28</v>
      </c>
      <c r="D48" s="64"/>
      <c r="E48" s="64"/>
      <c r="F48" s="56"/>
    </row>
    <row r="49" spans="3:6" hidden="1">
      <c r="C49" s="64" t="s">
        <v>29</v>
      </c>
      <c r="D49" s="66">
        <f>J14</f>
        <v>23.8095</v>
      </c>
      <c r="E49" s="61" t="s">
        <v>30</v>
      </c>
      <c r="F49" s="56"/>
    </row>
    <row r="50" spans="3:6" hidden="1">
      <c r="C50" s="109" t="s">
        <v>31</v>
      </c>
      <c r="D50" s="64"/>
      <c r="E50" s="64"/>
      <c r="F50" s="56"/>
    </row>
    <row r="51" spans="3:6" hidden="1">
      <c r="C51" s="59" t="s">
        <v>32</v>
      </c>
      <c r="D51" s="67">
        <f>D47+D49</f>
        <v>47.619</v>
      </c>
      <c r="E51" s="61" t="s">
        <v>33</v>
      </c>
      <c r="F51" s="56"/>
    </row>
    <row r="52" spans="3:6" hidden="1">
      <c r="C52" s="109" t="s">
        <v>34</v>
      </c>
      <c r="D52" s="61"/>
      <c r="E52" s="61"/>
      <c r="F52" s="56"/>
    </row>
    <row r="53" spans="3:6" hidden="1">
      <c r="C53" s="68" t="s">
        <v>35</v>
      </c>
      <c r="D53" s="67">
        <f>D43-D47</f>
        <v>428.57149999999996</v>
      </c>
      <c r="E53" s="61" t="s">
        <v>36</v>
      </c>
      <c r="F53" s="56"/>
    </row>
    <row r="54" spans="3:6" hidden="1">
      <c r="C54" s="110" t="s">
        <v>37</v>
      </c>
      <c r="D54" s="70"/>
      <c r="E54" s="61"/>
      <c r="F54" s="56"/>
    </row>
    <row r="55" spans="3:6" hidden="1">
      <c r="C55" s="68"/>
      <c r="D55" s="70"/>
      <c r="E55" s="61"/>
      <c r="F55" s="56"/>
    </row>
    <row r="56" spans="3:6" hidden="1">
      <c r="C56" s="71"/>
      <c r="D56" s="71"/>
      <c r="E56" s="71"/>
      <c r="F56" s="72" t="s">
        <v>38</v>
      </c>
    </row>
    <row r="57" spans="3:6" hidden="1">
      <c r="C57" s="68"/>
      <c r="D57" s="68"/>
      <c r="E57" s="68"/>
      <c r="F57" s="73" t="s">
        <v>17</v>
      </c>
    </row>
    <row r="58" spans="3:6" hidden="1">
      <c r="C58" s="74" t="s">
        <v>39</v>
      </c>
      <c r="D58" s="75">
        <f>K18</f>
        <v>0</v>
      </c>
      <c r="E58" s="76">
        <v>0</v>
      </c>
      <c r="F58" s="77">
        <f>D58*E58</f>
        <v>0</v>
      </c>
    </row>
    <row r="59" spans="3:6" hidden="1">
      <c r="C59" s="78"/>
      <c r="D59" s="79"/>
      <c r="E59" s="79"/>
      <c r="F59" s="79"/>
    </row>
    <row r="60" spans="3:6" hidden="1">
      <c r="C60" s="74"/>
      <c r="D60" s="80"/>
      <c r="E60" s="81"/>
      <c r="F60" s="82"/>
    </row>
    <row r="61" spans="3:6" hidden="1">
      <c r="C61" s="74" t="s">
        <v>40</v>
      </c>
      <c r="D61" s="75">
        <f>K20</f>
        <v>170</v>
      </c>
      <c r="E61" s="83">
        <v>0.04</v>
      </c>
      <c r="F61" s="77">
        <f>D61*E61</f>
        <v>6.8</v>
      </c>
    </row>
    <row r="62" spans="3:6" hidden="1">
      <c r="C62" s="78"/>
      <c r="D62" s="79"/>
      <c r="E62" s="79"/>
      <c r="F62" s="79"/>
    </row>
    <row r="63" spans="3:6" hidden="1">
      <c r="C63" s="74"/>
      <c r="D63" s="80"/>
      <c r="E63" s="84"/>
      <c r="F63" s="82"/>
    </row>
    <row r="64" spans="3:6" hidden="1">
      <c r="C64" s="74" t="s">
        <v>41</v>
      </c>
      <c r="D64" s="75">
        <f>K21</f>
        <v>200</v>
      </c>
      <c r="E64" s="83">
        <v>0.08</v>
      </c>
      <c r="F64" s="77">
        <f>D64*E64</f>
        <v>16</v>
      </c>
    </row>
    <row r="65" spans="3:6" hidden="1">
      <c r="C65" s="78"/>
      <c r="D65" s="79"/>
      <c r="E65" s="79"/>
      <c r="F65" s="79"/>
    </row>
    <row r="66" spans="3:6" hidden="1">
      <c r="C66" s="74"/>
      <c r="D66" s="80"/>
      <c r="E66" s="84"/>
      <c r="F66" s="82"/>
    </row>
    <row r="67" spans="3:6" hidden="1">
      <c r="C67" s="74" t="s">
        <v>52</v>
      </c>
      <c r="D67" s="85">
        <f>K22</f>
        <v>2.3809999999999718</v>
      </c>
      <c r="E67" s="83">
        <v>0.1</v>
      </c>
      <c r="F67" s="77">
        <f>D67*E67</f>
        <v>0.2380999999999972</v>
      </c>
    </row>
    <row r="68" spans="3:6" hidden="1">
      <c r="C68" s="78"/>
      <c r="D68" s="86"/>
      <c r="E68" s="79"/>
      <c r="F68" s="87"/>
    </row>
    <row r="69" spans="3:6" hidden="1">
      <c r="C69" s="74"/>
      <c r="D69" s="88"/>
      <c r="E69" s="80"/>
      <c r="F69" s="89"/>
    </row>
    <row r="70" spans="3:6" hidden="1">
      <c r="C70" s="80"/>
      <c r="D70" s="74"/>
      <c r="E70" s="59" t="s">
        <v>42</v>
      </c>
      <c r="F70" s="90">
        <f>F58+F61+F64+F67</f>
        <v>23.038099999999996</v>
      </c>
    </row>
    <row r="71" spans="3:6" hidden="1">
      <c r="C71" s="74"/>
      <c r="D71" s="74"/>
      <c r="E71" s="110" t="s">
        <v>43</v>
      </c>
      <c r="F71" s="74"/>
    </row>
    <row r="72" spans="3:6" hidden="1">
      <c r="C72" s="74"/>
      <c r="D72" s="74"/>
      <c r="E72" s="69"/>
      <c r="F72" s="74"/>
    </row>
    <row r="73" spans="3:6" hidden="1">
      <c r="C73" s="74"/>
      <c r="D73" s="74"/>
      <c r="E73" s="69"/>
      <c r="F73" s="74"/>
    </row>
    <row r="74" spans="3:6" hidden="1">
      <c r="C74" s="56"/>
      <c r="D74" s="56"/>
      <c r="E74" s="56"/>
      <c r="F74" s="56"/>
    </row>
    <row r="75" spans="3:6" hidden="1">
      <c r="C75" s="56"/>
      <c r="D75" s="56"/>
      <c r="E75" s="56"/>
      <c r="F75" s="56"/>
    </row>
    <row r="76" spans="3:6" hidden="1">
      <c r="C76" s="63" t="s">
        <v>44</v>
      </c>
      <c r="D76" s="86"/>
      <c r="E76" s="86"/>
      <c r="F76" s="86"/>
    </row>
    <row r="77" spans="3:6" hidden="1">
      <c r="C77" s="61"/>
      <c r="D77" s="61"/>
      <c r="E77" s="61"/>
      <c r="F77" s="61"/>
    </row>
    <row r="78" spans="3:6" hidden="1">
      <c r="C78" s="61"/>
      <c r="D78" s="59" t="s">
        <v>35</v>
      </c>
      <c r="E78" s="56"/>
      <c r="F78" s="66">
        <f>D43</f>
        <v>452.38099999999997</v>
      </c>
    </row>
    <row r="79" spans="3:6" hidden="1">
      <c r="C79" s="74"/>
      <c r="D79" s="111" t="s">
        <v>37</v>
      </c>
      <c r="E79" s="56"/>
      <c r="F79" s="92"/>
    </row>
    <row r="80" spans="3:6" hidden="1">
      <c r="C80" s="61"/>
      <c r="D80" s="59" t="s">
        <v>42</v>
      </c>
      <c r="E80" s="56"/>
      <c r="F80" s="67">
        <f>F70</f>
        <v>23.038099999999996</v>
      </c>
    </row>
    <row r="81" spans="3:6" hidden="1">
      <c r="C81" s="61"/>
      <c r="D81" s="109" t="s">
        <v>43</v>
      </c>
      <c r="E81" s="56"/>
      <c r="F81" s="61"/>
    </row>
    <row r="82" spans="3:6" hidden="1">
      <c r="C82" s="61"/>
      <c r="D82" s="59" t="s">
        <v>45</v>
      </c>
      <c r="E82" s="56"/>
      <c r="F82" s="93">
        <f>F78-F80</f>
        <v>429.34289999999999</v>
      </c>
    </row>
    <row r="83" spans="3:6" hidden="1">
      <c r="C83" s="61"/>
      <c r="D83" s="109" t="s">
        <v>46</v>
      </c>
      <c r="E83" s="56"/>
      <c r="F83" s="61"/>
    </row>
    <row r="84" spans="3:6" hidden="1">
      <c r="C84" s="61"/>
      <c r="D84" s="59" t="s">
        <v>47</v>
      </c>
      <c r="E84" s="56" t="s">
        <v>53</v>
      </c>
      <c r="F84" s="112">
        <f>M30</f>
        <v>0</v>
      </c>
    </row>
    <row r="85" spans="3:6" hidden="1">
      <c r="C85" s="61"/>
      <c r="D85" s="109" t="s">
        <v>48</v>
      </c>
      <c r="E85" s="56"/>
      <c r="F85" s="61"/>
    </row>
    <row r="86" spans="3:6" hidden="1">
      <c r="C86" s="61"/>
      <c r="D86" s="59" t="s">
        <v>49</v>
      </c>
      <c r="E86" s="56"/>
      <c r="F86" s="93">
        <f>F82-F84</f>
        <v>429.34289999999999</v>
      </c>
    </row>
    <row r="87" spans="3:6" hidden="1">
      <c r="C87" s="57"/>
      <c r="D87" s="113" t="s">
        <v>50</v>
      </c>
      <c r="E87" s="57"/>
      <c r="F87" s="57"/>
    </row>
  </sheetData>
  <mergeCells count="7">
    <mergeCell ref="K29:L29"/>
    <mergeCell ref="C2:G5"/>
    <mergeCell ref="F11:H11"/>
    <mergeCell ref="F12:H12"/>
    <mergeCell ref="K28:L28"/>
    <mergeCell ref="K27:L27"/>
    <mergeCell ref="K26:L26"/>
  </mergeCells>
  <conditionalFormatting sqref="F9">
    <cfRule type="expression" dxfId="3" priority="5">
      <formula>(SellerAddress="")*bSellerAddress</formula>
    </cfRule>
  </conditionalFormatting>
  <conditionalFormatting sqref="F10">
    <cfRule type="expression" dxfId="2" priority="4">
      <formula>(SellerCityStateZip="")*bSellerCity</formula>
    </cfRule>
  </conditionalFormatting>
  <conditionalFormatting sqref="F11">
    <cfRule type="expression" dxfId="1" priority="3">
      <formula>(SellerPhone="")*bSellerPhone</formula>
    </cfRule>
  </conditionalFormatting>
  <conditionalFormatting sqref="F12">
    <cfRule type="expression" dxfId="0" priority="2">
      <formula>(SellerFax="")*bSellerFax</formula>
    </cfRule>
  </conditionalFormatting>
  <pageMargins left="0.05" right="0.05" top="0.08" bottom="0.08" header="0" footer="0"/>
  <pageSetup paperSize="9" scale="98" orientation="portrait" r:id="rId1"/>
  <rowBreaks count="1" manualBreakCount="1">
    <brk id="94" max="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OFFSET(Stafi!$A$2,0,0,COUNTA(Stafi!A:A)-1)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Q90"/>
  <sheetViews>
    <sheetView showGridLines="0" tabSelected="1" zoomScaleNormal="100" workbookViewId="0">
      <selection activeCell="U13" sqref="U13"/>
    </sheetView>
  </sheetViews>
  <sheetFormatPr defaultColWidth="9.140625" defaultRowHeight="14.25"/>
  <cols>
    <col min="1" max="1" width="3.5703125" style="28" customWidth="1"/>
    <col min="2" max="2" width="15.85546875" style="28" customWidth="1"/>
    <col min="3" max="3" width="22.85546875" style="28" customWidth="1"/>
    <col min="4" max="4" width="10.42578125" style="28" customWidth="1"/>
    <col min="5" max="5" width="14.5703125" style="28" customWidth="1"/>
    <col min="6" max="6" width="16" style="28" customWidth="1"/>
    <col min="7" max="7" width="18.42578125" style="28" customWidth="1"/>
    <col min="8" max="8" width="9.28515625" style="28" customWidth="1"/>
    <col min="9" max="9" width="8.42578125" style="28" hidden="1" customWidth="1"/>
    <col min="10" max="10" width="6.42578125" style="28" hidden="1" customWidth="1"/>
    <col min="11" max="11" width="9.42578125" style="28" hidden="1" customWidth="1"/>
    <col min="12" max="12" width="7.140625" style="28" hidden="1" customWidth="1"/>
    <col min="13" max="13" width="5" style="28" hidden="1" customWidth="1"/>
    <col min="14" max="14" width="5.85546875" style="28" hidden="1" customWidth="1"/>
    <col min="15" max="15" width="10" style="28" hidden="1" customWidth="1"/>
    <col min="16" max="16384" width="9.140625" style="28"/>
  </cols>
  <sheetData>
    <row r="1" spans="1:15">
      <c r="A1" s="26"/>
      <c r="B1" s="27"/>
      <c r="C1" s="27"/>
      <c r="D1" s="27"/>
      <c r="E1" s="27"/>
      <c r="F1" s="27"/>
      <c r="G1" s="27"/>
    </row>
    <row r="2" spans="1:15" ht="16.5" customHeight="1">
      <c r="A2" s="26"/>
      <c r="C2" s="167" t="s">
        <v>92</v>
      </c>
      <c r="D2" s="167"/>
      <c r="E2" s="167"/>
      <c r="F2" s="167"/>
      <c r="G2" s="167"/>
    </row>
    <row r="3" spans="1:15" ht="16.5" customHeight="1">
      <c r="A3" s="26"/>
      <c r="B3" s="27"/>
      <c r="C3" s="167"/>
      <c r="D3" s="167"/>
      <c r="E3" s="167"/>
      <c r="F3" s="167"/>
      <c r="G3" s="167"/>
    </row>
    <row r="4" spans="1:15" ht="16.5" customHeight="1">
      <c r="A4" s="26"/>
      <c r="B4" s="27"/>
      <c r="C4" s="167"/>
      <c r="D4" s="167"/>
      <c r="E4" s="167"/>
      <c r="F4" s="167"/>
      <c r="G4" s="167"/>
    </row>
    <row r="5" spans="1:15" ht="16.5" customHeight="1">
      <c r="A5" s="26"/>
      <c r="B5" s="27"/>
      <c r="C5" s="167"/>
      <c r="D5" s="167"/>
      <c r="E5" s="167"/>
      <c r="F5" s="167"/>
      <c r="G5" s="167"/>
    </row>
    <row r="6" spans="1:15" ht="42" customHeight="1">
      <c r="A6" s="26"/>
      <c r="B6" s="97"/>
      <c r="C6" s="98"/>
      <c r="D6" s="27"/>
      <c r="E6" s="27"/>
      <c r="F6" s="27"/>
      <c r="G6" s="27"/>
    </row>
    <row r="7" spans="1:15" ht="16.5">
      <c r="B7" s="154" t="s">
        <v>59</v>
      </c>
      <c r="C7" s="29" t="s">
        <v>13</v>
      </c>
      <c r="D7" s="30"/>
      <c r="F7" s="161" t="s">
        <v>56</v>
      </c>
      <c r="G7" s="153" t="s">
        <v>83</v>
      </c>
    </row>
    <row r="8" spans="1:15">
      <c r="B8" s="154" t="s">
        <v>3</v>
      </c>
      <c r="C8" s="31" t="str">
        <f ca="1">IF(ISNA(VLOOKUP($C$7,Costumers,2,0)),"",VLOOKUP($C$7,Costumers,2,0))</f>
        <v>1172424003</v>
      </c>
      <c r="F8" s="161" t="s">
        <v>81</v>
      </c>
      <c r="G8" s="162">
        <v>42765</v>
      </c>
    </row>
    <row r="9" spans="1:15">
      <c r="B9" s="154" t="s">
        <v>2</v>
      </c>
      <c r="C9" s="32" t="str">
        <f ca="1">IF(ISNA(VLOOKUP($C$7,Costumers,3,0)),"",VLOOKUP($C$7,Costumers,3,0))</f>
        <v>2021000013365752</v>
      </c>
    </row>
    <row r="10" spans="1:15">
      <c r="B10" s="154" t="s">
        <v>0</v>
      </c>
      <c r="C10" s="31" t="str">
        <f ca="1">IF(ISNA(VLOOKUP($C$7,Costumers,4,0)),"",VLOOKUP($C$7,Costumers,4,0))</f>
        <v>email@organizata.org</v>
      </c>
    </row>
    <row r="11" spans="1:15">
      <c r="B11" s="154" t="s">
        <v>1</v>
      </c>
      <c r="C11" s="31" t="str">
        <f ca="1">IF(ISNA(VLOOKUP($C$7,Costumers,5,0)),"",VLOOKUP($C$7,Costumers,5,0))</f>
        <v>049867431</v>
      </c>
    </row>
    <row r="12" spans="1:15" ht="14.25" customHeight="1"/>
    <row r="13" spans="1:15" ht="14.25" customHeight="1"/>
    <row r="14" spans="1:15" ht="19.7" customHeight="1">
      <c r="B14" s="114" t="s">
        <v>60</v>
      </c>
      <c r="C14" s="114" t="s">
        <v>55</v>
      </c>
      <c r="D14" s="160" t="s">
        <v>64</v>
      </c>
      <c r="E14" s="128" t="s">
        <v>65</v>
      </c>
      <c r="F14" s="128" t="s">
        <v>68</v>
      </c>
      <c r="G14" s="129" t="s">
        <v>66</v>
      </c>
      <c r="I14" s="33">
        <v>4.7619000000000002E-2</v>
      </c>
      <c r="J14" s="34">
        <f>G22*I14</f>
        <v>9.5237999999999996</v>
      </c>
      <c r="K14" s="35"/>
      <c r="L14" s="34">
        <f>G22-J14</f>
        <v>190.47620000000001</v>
      </c>
    </row>
    <row r="15" spans="1:15" ht="5.45" customHeight="1">
      <c r="B15" s="117"/>
      <c r="C15" s="117"/>
      <c r="D15" s="117"/>
      <c r="E15" s="130"/>
      <c r="F15" s="130"/>
      <c r="G15" s="131"/>
      <c r="I15" s="36">
        <f>L14-J14</f>
        <v>180.95240000000001</v>
      </c>
      <c r="O15" s="37"/>
    </row>
    <row r="16" spans="1:15" ht="30" customHeight="1">
      <c r="B16" s="115" t="s">
        <v>61</v>
      </c>
      <c r="C16" s="118" t="s">
        <v>67</v>
      </c>
      <c r="D16" s="119" t="s">
        <v>82</v>
      </c>
      <c r="E16" s="132">
        <v>20</v>
      </c>
      <c r="F16" s="133">
        <f>E16*8</f>
        <v>160</v>
      </c>
      <c r="G16" s="134">
        <v>200</v>
      </c>
      <c r="I16" s="38"/>
    </row>
    <row r="17" spans="2:17" ht="30" customHeight="1">
      <c r="B17" s="116" t="s">
        <v>80</v>
      </c>
      <c r="C17" s="120"/>
      <c r="D17" s="121"/>
      <c r="E17" s="136"/>
      <c r="F17" s="137"/>
      <c r="G17" s="138"/>
      <c r="I17" s="38"/>
      <c r="Q17" s="39"/>
    </row>
    <row r="18" spans="2:17" ht="30" customHeight="1">
      <c r="B18" s="115" t="s">
        <v>63</v>
      </c>
      <c r="C18" s="122"/>
      <c r="D18" s="123"/>
      <c r="E18" s="139"/>
      <c r="F18" s="133"/>
      <c r="G18" s="124"/>
      <c r="I18" s="40"/>
      <c r="K18" s="40"/>
      <c r="L18" s="40"/>
      <c r="M18" s="40">
        <v>0.08</v>
      </c>
      <c r="N18" s="40">
        <f>K18*M18</f>
        <v>0</v>
      </c>
    </row>
    <row r="19" spans="2:17" ht="30" customHeight="1">
      <c r="B19" s="116" t="s">
        <v>69</v>
      </c>
      <c r="C19" s="121"/>
      <c r="D19" s="121"/>
      <c r="E19" s="136"/>
      <c r="F19" s="137"/>
      <c r="G19" s="138"/>
      <c r="I19" s="42"/>
      <c r="K19" s="40">
        <f>IF(I15&gt;450,I15-450,0)</f>
        <v>0</v>
      </c>
      <c r="L19" s="40"/>
      <c r="M19" s="40">
        <v>0.1</v>
      </c>
      <c r="N19" s="40">
        <f>M19*I15</f>
        <v>18.09524</v>
      </c>
    </row>
    <row r="20" spans="2:17" ht="5.45" customHeight="1">
      <c r="B20" s="125"/>
      <c r="C20" s="125"/>
      <c r="D20" s="125"/>
      <c r="E20" s="140"/>
      <c r="F20" s="140"/>
      <c r="G20" s="140"/>
      <c r="K20" s="40"/>
      <c r="L20" s="40"/>
      <c r="M20" s="40"/>
      <c r="N20" s="40">
        <f>SUM(N18:N19)</f>
        <v>18.09524</v>
      </c>
    </row>
    <row r="21" spans="2:17" ht="6.75" customHeight="1">
      <c r="B21" s="125"/>
      <c r="C21" s="125"/>
      <c r="D21" s="125"/>
      <c r="E21" s="140"/>
      <c r="F21" s="140"/>
      <c r="G21" s="140"/>
    </row>
    <row r="22" spans="2:17" ht="25.9" customHeight="1">
      <c r="C22" s="41"/>
      <c r="D22" s="41"/>
      <c r="E22" s="141"/>
      <c r="F22" s="54" t="s">
        <v>74</v>
      </c>
      <c r="G22" s="147">
        <f>SUM(G16:G21)</f>
        <v>200</v>
      </c>
    </row>
    <row r="23" spans="2:17" ht="25.9" customHeight="1"/>
    <row r="24" spans="2:17" ht="25.9" customHeight="1"/>
    <row r="25" spans="2:17" ht="25.9" customHeight="1">
      <c r="B25" s="148" t="s">
        <v>70</v>
      </c>
      <c r="C25" s="43"/>
    </row>
    <row r="26" spans="2:17" ht="30" customHeight="1">
      <c r="B26" s="158" t="s">
        <v>21</v>
      </c>
      <c r="C26" s="159" t="s">
        <v>24</v>
      </c>
      <c r="D26" s="158" t="s">
        <v>28</v>
      </c>
      <c r="E26" s="158" t="s">
        <v>31</v>
      </c>
      <c r="F26" s="158" t="s">
        <v>34</v>
      </c>
      <c r="G26" s="158" t="s">
        <v>37</v>
      </c>
    </row>
    <row r="27" spans="2:17" ht="30" customHeight="1">
      <c r="B27" s="151">
        <f>G22</f>
        <v>200</v>
      </c>
      <c r="C27" s="157">
        <f>L14</f>
        <v>190.47620000000001</v>
      </c>
      <c r="D27" s="151">
        <f>J14</f>
        <v>9.5237999999999996</v>
      </c>
      <c r="E27" s="151">
        <f>J14</f>
        <v>9.5237999999999996</v>
      </c>
      <c r="F27" s="151">
        <f>D27+E27</f>
        <v>19.047599999999999</v>
      </c>
      <c r="G27" s="151">
        <f>C27-D27</f>
        <v>180.95240000000001</v>
      </c>
    </row>
    <row r="28" spans="2:17">
      <c r="B28" s="149" t="s">
        <v>17</v>
      </c>
    </row>
    <row r="29" spans="2:17" ht="30" customHeight="1">
      <c r="B29" s="158" t="s">
        <v>75</v>
      </c>
      <c r="C29" s="158" t="s">
        <v>76</v>
      </c>
      <c r="D29" s="158" t="s">
        <v>77</v>
      </c>
      <c r="E29" s="158" t="s">
        <v>78</v>
      </c>
      <c r="F29" s="158" t="s">
        <v>43</v>
      </c>
      <c r="G29" s="152" t="s">
        <v>79</v>
      </c>
    </row>
    <row r="30" spans="2:17" ht="30" customHeight="1">
      <c r="B30" s="151">
        <v>0</v>
      </c>
      <c r="C30" s="156">
        <v>0</v>
      </c>
      <c r="D30" s="151">
        <v>0</v>
      </c>
      <c r="E30" s="151">
        <f>N19</f>
        <v>18.09524</v>
      </c>
      <c r="F30" s="151">
        <f>E30+D30+C30+B30</f>
        <v>18.09524</v>
      </c>
      <c r="G30" s="155">
        <f>G27-F30</f>
        <v>162.85716000000002</v>
      </c>
    </row>
    <row r="31" spans="2:17">
      <c r="E31" s="50"/>
      <c r="F31" s="50"/>
    </row>
    <row r="33" spans="2:7">
      <c r="B33" s="44" t="s">
        <v>4</v>
      </c>
      <c r="C33" s="45" t="s">
        <v>5</v>
      </c>
      <c r="G33" s="53"/>
    </row>
    <row r="34" spans="2:7">
      <c r="B34" s="46" t="s">
        <v>6</v>
      </c>
      <c r="C34" s="47" t="s">
        <v>7</v>
      </c>
      <c r="D34" s="102"/>
      <c r="G34" s="45"/>
    </row>
    <row r="35" spans="2:7">
      <c r="B35" s="48"/>
      <c r="C35" s="49" t="s">
        <v>8</v>
      </c>
      <c r="G35" s="45"/>
    </row>
    <row r="36" spans="2:7">
      <c r="B36" s="51"/>
      <c r="C36" s="52"/>
      <c r="G36" s="45"/>
    </row>
    <row r="38" spans="2:7" hidden="1"/>
    <row r="39" spans="2:7" hidden="1">
      <c r="C39" s="55" t="s">
        <v>18</v>
      </c>
      <c r="D39" s="56"/>
      <c r="E39" s="56"/>
      <c r="F39" s="56"/>
      <c r="G39" s="57"/>
    </row>
    <row r="40" spans="2:7" hidden="1">
      <c r="C40" s="55" t="s">
        <v>54</v>
      </c>
      <c r="D40" s="58"/>
      <c r="E40" s="58"/>
      <c r="F40" s="58"/>
      <c r="G40" s="57"/>
    </row>
    <row r="41" spans="2:7" hidden="1">
      <c r="C41" s="57"/>
      <c r="D41" s="57"/>
      <c r="E41" s="57"/>
      <c r="F41" s="57"/>
      <c r="G41" s="57"/>
    </row>
    <row r="42" spans="2:7" hidden="1">
      <c r="C42" s="59" t="s">
        <v>19</v>
      </c>
      <c r="D42" s="60">
        <f>G21</f>
        <v>0</v>
      </c>
      <c r="E42" s="61" t="s">
        <v>20</v>
      </c>
      <c r="F42" s="56"/>
      <c r="G42" s="57"/>
    </row>
    <row r="43" spans="2:7" hidden="1">
      <c r="C43" s="62" t="s">
        <v>21</v>
      </c>
      <c r="D43" s="61"/>
      <c r="E43" s="61"/>
      <c r="F43" s="56"/>
      <c r="G43" s="57"/>
    </row>
    <row r="44" spans="2:7" hidden="1">
      <c r="C44" s="59" t="s">
        <v>22</v>
      </c>
      <c r="D44" s="60">
        <f>I15</f>
        <v>180.95240000000001</v>
      </c>
      <c r="E44" s="61" t="s">
        <v>23</v>
      </c>
      <c r="F44" s="56"/>
      <c r="G44" s="57"/>
    </row>
    <row r="45" spans="2:7" hidden="1">
      <c r="C45" s="62" t="s">
        <v>24</v>
      </c>
      <c r="D45" s="61"/>
      <c r="E45" s="61"/>
      <c r="F45" s="61"/>
      <c r="G45" s="57"/>
    </row>
    <row r="46" spans="2:7" hidden="1">
      <c r="C46" s="63" t="s">
        <v>25</v>
      </c>
      <c r="D46" s="58"/>
      <c r="E46" s="58"/>
      <c r="F46" s="58"/>
      <c r="G46" s="57"/>
    </row>
    <row r="47" spans="2:7" hidden="1">
      <c r="C47" s="64"/>
      <c r="D47" s="65"/>
      <c r="E47" s="61"/>
      <c r="F47" s="61"/>
      <c r="G47" s="57"/>
    </row>
    <row r="48" spans="2:7" hidden="1">
      <c r="C48" s="64" t="s">
        <v>26</v>
      </c>
      <c r="D48" s="66">
        <f>J14</f>
        <v>9.5237999999999996</v>
      </c>
      <c r="E48" s="61" t="s">
        <v>27</v>
      </c>
      <c r="F48" s="56"/>
      <c r="G48" s="57"/>
    </row>
    <row r="49" spans="3:7" hidden="1">
      <c r="C49" s="62" t="s">
        <v>28</v>
      </c>
      <c r="D49" s="64"/>
      <c r="E49" s="64"/>
      <c r="F49" s="56"/>
      <c r="G49" s="57"/>
    </row>
    <row r="50" spans="3:7" hidden="1">
      <c r="C50" s="64" t="s">
        <v>29</v>
      </c>
      <c r="D50" s="66">
        <f>J14</f>
        <v>9.5237999999999996</v>
      </c>
      <c r="E50" s="61" t="s">
        <v>30</v>
      </c>
      <c r="F50" s="56"/>
      <c r="G50" s="57"/>
    </row>
    <row r="51" spans="3:7" hidden="1">
      <c r="C51" s="62" t="s">
        <v>31</v>
      </c>
      <c r="D51" s="64"/>
      <c r="E51" s="64"/>
      <c r="F51" s="56"/>
      <c r="G51" s="57"/>
    </row>
    <row r="52" spans="3:7" hidden="1">
      <c r="C52" s="59" t="s">
        <v>32</v>
      </c>
      <c r="D52" s="67">
        <f>D48+D50</f>
        <v>19.047599999999999</v>
      </c>
      <c r="E52" s="61" t="s">
        <v>33</v>
      </c>
      <c r="F52" s="56"/>
      <c r="G52" s="57"/>
    </row>
    <row r="53" spans="3:7" hidden="1">
      <c r="C53" s="62" t="s">
        <v>34</v>
      </c>
      <c r="D53" s="61"/>
      <c r="E53" s="61"/>
      <c r="F53" s="56"/>
      <c r="G53" s="57"/>
    </row>
    <row r="54" spans="3:7" hidden="1">
      <c r="C54" s="68" t="s">
        <v>35</v>
      </c>
      <c r="D54" s="67">
        <f>D44-D48</f>
        <v>171.42860000000002</v>
      </c>
      <c r="E54" s="61" t="s">
        <v>36</v>
      </c>
      <c r="F54" s="56"/>
      <c r="G54" s="57"/>
    </row>
    <row r="55" spans="3:7" hidden="1">
      <c r="C55" s="69" t="s">
        <v>37</v>
      </c>
      <c r="D55" s="70"/>
      <c r="E55" s="61"/>
      <c r="F55" s="56"/>
      <c r="G55" s="57"/>
    </row>
    <row r="56" spans="3:7" hidden="1">
      <c r="C56" s="68"/>
      <c r="D56" s="70"/>
      <c r="E56" s="61"/>
      <c r="F56" s="56"/>
      <c r="G56" s="57"/>
    </row>
    <row r="57" spans="3:7" hidden="1">
      <c r="C57" s="71"/>
      <c r="D57" s="71"/>
      <c r="E57" s="71"/>
      <c r="F57" s="72" t="s">
        <v>38</v>
      </c>
      <c r="G57" s="57"/>
    </row>
    <row r="58" spans="3:7" hidden="1">
      <c r="C58" s="68"/>
      <c r="D58" s="68"/>
      <c r="E58" s="68"/>
      <c r="F58" s="73" t="s">
        <v>17</v>
      </c>
      <c r="G58" s="57"/>
    </row>
    <row r="59" spans="3:7" hidden="1">
      <c r="C59" s="74" t="s">
        <v>39</v>
      </c>
      <c r="D59" s="75">
        <f>I16</f>
        <v>0</v>
      </c>
      <c r="E59" s="76">
        <v>0</v>
      </c>
      <c r="F59" s="77">
        <f>D59*E59</f>
        <v>0</v>
      </c>
      <c r="G59" s="57"/>
    </row>
    <row r="60" spans="3:7" hidden="1">
      <c r="C60" s="78"/>
      <c r="D60" s="79"/>
      <c r="E60" s="79"/>
      <c r="F60" s="79"/>
      <c r="G60" s="57"/>
    </row>
    <row r="61" spans="3:7" hidden="1">
      <c r="C61" s="74"/>
      <c r="D61" s="80"/>
      <c r="E61" s="81"/>
      <c r="F61" s="82"/>
      <c r="G61" s="57"/>
    </row>
    <row r="62" spans="3:7" hidden="1">
      <c r="C62" s="74" t="s">
        <v>40</v>
      </c>
      <c r="D62" s="75">
        <f>I17</f>
        <v>0</v>
      </c>
      <c r="E62" s="83">
        <v>0.04</v>
      </c>
      <c r="F62" s="77">
        <f>D62*E62</f>
        <v>0</v>
      </c>
      <c r="G62" s="57"/>
    </row>
    <row r="63" spans="3:7" hidden="1">
      <c r="C63" s="78"/>
      <c r="D63" s="79"/>
      <c r="E63" s="79"/>
      <c r="F63" s="79"/>
      <c r="G63" s="57"/>
    </row>
    <row r="64" spans="3:7" hidden="1">
      <c r="C64" s="74"/>
      <c r="D64" s="80"/>
      <c r="E64" s="84"/>
      <c r="F64" s="82"/>
      <c r="G64" s="57"/>
    </row>
    <row r="65" spans="3:7" hidden="1">
      <c r="C65" s="74" t="s">
        <v>41</v>
      </c>
      <c r="D65" s="75">
        <f>I18</f>
        <v>0</v>
      </c>
      <c r="E65" s="83">
        <v>0.08</v>
      </c>
      <c r="F65" s="77">
        <f>D65*E65</f>
        <v>0</v>
      </c>
      <c r="G65" s="57"/>
    </row>
    <row r="66" spans="3:7" hidden="1">
      <c r="C66" s="78"/>
      <c r="D66" s="79"/>
      <c r="E66" s="79"/>
      <c r="F66" s="79"/>
      <c r="G66" s="57"/>
    </row>
    <row r="67" spans="3:7" hidden="1">
      <c r="C67" s="74"/>
      <c r="D67" s="80"/>
      <c r="E67" s="84"/>
      <c r="F67" s="82"/>
      <c r="G67" s="57"/>
    </row>
    <row r="68" spans="3:7" hidden="1">
      <c r="C68" s="74" t="s">
        <v>51</v>
      </c>
      <c r="D68" s="85">
        <f>I15</f>
        <v>180.95240000000001</v>
      </c>
      <c r="E68" s="83">
        <v>0.1</v>
      </c>
      <c r="F68" s="77">
        <f>D68*E68</f>
        <v>18.09524</v>
      </c>
      <c r="G68" s="57"/>
    </row>
    <row r="69" spans="3:7" hidden="1">
      <c r="C69" s="78"/>
      <c r="D69" s="86"/>
      <c r="E69" s="79"/>
      <c r="F69" s="87"/>
      <c r="G69" s="57"/>
    </row>
    <row r="70" spans="3:7" hidden="1">
      <c r="C70" s="74"/>
      <c r="D70" s="88"/>
      <c r="E70" s="80"/>
      <c r="F70" s="89"/>
      <c r="G70" s="57"/>
    </row>
    <row r="71" spans="3:7" hidden="1">
      <c r="C71" s="80"/>
      <c r="D71" s="74"/>
      <c r="E71" s="59" t="s">
        <v>42</v>
      </c>
      <c r="F71" s="90">
        <f>F59+F62+F65+F68</f>
        <v>18.09524</v>
      </c>
      <c r="G71" s="57"/>
    </row>
    <row r="72" spans="3:7" hidden="1">
      <c r="C72" s="74"/>
      <c r="D72" s="74"/>
      <c r="E72" s="69" t="s">
        <v>43</v>
      </c>
      <c r="F72" s="74"/>
      <c r="G72" s="57"/>
    </row>
    <row r="73" spans="3:7" hidden="1">
      <c r="C73" s="74"/>
      <c r="D73" s="74"/>
      <c r="E73" s="69"/>
      <c r="F73" s="74"/>
      <c r="G73" s="57"/>
    </row>
    <row r="74" spans="3:7" hidden="1">
      <c r="C74" s="74"/>
      <c r="D74" s="74"/>
      <c r="E74" s="69"/>
      <c r="F74" s="74"/>
      <c r="G74" s="57"/>
    </row>
    <row r="75" spans="3:7" hidden="1">
      <c r="C75" s="56"/>
      <c r="D75" s="56"/>
      <c r="E75" s="56"/>
      <c r="F75" s="56"/>
      <c r="G75" s="57"/>
    </row>
    <row r="76" spans="3:7" hidden="1">
      <c r="C76" s="56"/>
      <c r="D76" s="56"/>
      <c r="E76" s="56"/>
      <c r="F76" s="56"/>
      <c r="G76" s="57"/>
    </row>
    <row r="77" spans="3:7" hidden="1">
      <c r="C77" s="63" t="s">
        <v>44</v>
      </c>
      <c r="D77" s="86"/>
      <c r="E77" s="86"/>
      <c r="F77" s="86"/>
      <c r="G77" s="57"/>
    </row>
    <row r="78" spans="3:7" hidden="1">
      <c r="C78" s="61"/>
      <c r="D78" s="61"/>
      <c r="E78" s="61"/>
      <c r="F78" s="61"/>
      <c r="G78" s="57"/>
    </row>
    <row r="79" spans="3:7" hidden="1">
      <c r="C79" s="61"/>
      <c r="D79" s="59" t="s">
        <v>35</v>
      </c>
      <c r="E79" s="56"/>
      <c r="F79" s="66">
        <f>D68</f>
        <v>180.95240000000001</v>
      </c>
      <c r="G79" s="57"/>
    </row>
    <row r="80" spans="3:7" hidden="1">
      <c r="C80" s="74"/>
      <c r="D80" s="91" t="s">
        <v>37</v>
      </c>
      <c r="E80" s="56"/>
      <c r="F80" s="92"/>
      <c r="G80" s="57"/>
    </row>
    <row r="81" spans="3:7" hidden="1">
      <c r="C81" s="61"/>
      <c r="D81" s="59" t="s">
        <v>42</v>
      </c>
      <c r="E81" s="56"/>
      <c r="F81" s="67">
        <f>F71</f>
        <v>18.09524</v>
      </c>
      <c r="G81" s="57"/>
    </row>
    <row r="82" spans="3:7" hidden="1">
      <c r="C82" s="61"/>
      <c r="D82" s="62" t="s">
        <v>43</v>
      </c>
      <c r="E82" s="56"/>
      <c r="F82" s="61"/>
      <c r="G82" s="57"/>
    </row>
    <row r="83" spans="3:7" hidden="1">
      <c r="C83" s="61"/>
      <c r="D83" s="59" t="s">
        <v>45</v>
      </c>
      <c r="E83" s="56"/>
      <c r="F83" s="66">
        <f>F79-F81</f>
        <v>162.85716000000002</v>
      </c>
      <c r="G83" s="57"/>
    </row>
    <row r="84" spans="3:7" hidden="1">
      <c r="C84" s="61"/>
      <c r="D84" s="62" t="s">
        <v>46</v>
      </c>
      <c r="E84" s="56"/>
      <c r="F84" s="61"/>
      <c r="G84" s="57"/>
    </row>
    <row r="85" spans="3:7" hidden="1">
      <c r="C85" s="61"/>
      <c r="D85" s="59" t="s">
        <v>47</v>
      </c>
      <c r="E85" s="56"/>
      <c r="F85" s="60">
        <f>F20</f>
        <v>0</v>
      </c>
      <c r="G85" s="57"/>
    </row>
    <row r="86" spans="3:7" hidden="1">
      <c r="C86" s="61"/>
      <c r="D86" s="62" t="s">
        <v>48</v>
      </c>
      <c r="E86" s="56"/>
      <c r="F86" s="61"/>
      <c r="G86" s="57"/>
    </row>
    <row r="87" spans="3:7" hidden="1">
      <c r="C87" s="61"/>
      <c r="D87" s="59" t="s">
        <v>49</v>
      </c>
      <c r="E87" s="56"/>
      <c r="F87" s="93">
        <f>F83-F85</f>
        <v>162.85716000000002</v>
      </c>
      <c r="G87" s="57"/>
    </row>
    <row r="88" spans="3:7" hidden="1">
      <c r="C88" s="57"/>
      <c r="D88" s="94" t="s">
        <v>50</v>
      </c>
      <c r="E88" s="57"/>
      <c r="F88" s="57"/>
      <c r="G88" s="57"/>
    </row>
    <row r="90" spans="3:7">
      <c r="C90" s="95"/>
      <c r="D90" s="95"/>
      <c r="E90" s="95"/>
      <c r="F90" s="95"/>
    </row>
  </sheetData>
  <mergeCells count="1">
    <mergeCell ref="C2:G5"/>
  </mergeCells>
  <pageMargins left="0.05" right="0.05" top="0.08" bottom="0.08" header="0.3" footer="0.3"/>
  <pageSetup paperSize="9" scale="9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OFFSET(Stafi!$A$2,0,0,COUNTA(Stafi!A:A)-1)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77"/>
  <sheetViews>
    <sheetView workbookViewId="0">
      <selection activeCell="A3" sqref="A3"/>
    </sheetView>
  </sheetViews>
  <sheetFormatPr defaultColWidth="8.85546875" defaultRowHeight="12.75"/>
  <cols>
    <col min="1" max="1" width="25.7109375" style="14" customWidth="1"/>
    <col min="2" max="2" width="14.85546875" style="22" customWidth="1"/>
    <col min="3" max="3" width="30.28515625" style="22" bestFit="1" customWidth="1"/>
    <col min="4" max="4" width="32" style="22" customWidth="1"/>
    <col min="5" max="5" width="19.7109375" style="22" bestFit="1" customWidth="1"/>
    <col min="6" max="16384" width="8.85546875" style="1"/>
  </cols>
  <sheetData>
    <row r="1" spans="1:10" ht="15">
      <c r="A1" s="23" t="s">
        <v>13</v>
      </c>
      <c r="B1" s="18" t="s">
        <v>3</v>
      </c>
      <c r="C1" s="18" t="s">
        <v>14</v>
      </c>
      <c r="D1" s="18" t="s">
        <v>15</v>
      </c>
      <c r="E1" s="18" t="s">
        <v>16</v>
      </c>
    </row>
    <row r="2" spans="1:10" ht="15">
      <c r="A2" s="5" t="s">
        <v>13</v>
      </c>
      <c r="B2" s="6" t="s">
        <v>85</v>
      </c>
      <c r="C2" s="6" t="s">
        <v>86</v>
      </c>
      <c r="D2" s="9" t="s">
        <v>91</v>
      </c>
      <c r="E2" s="13" t="s">
        <v>87</v>
      </c>
    </row>
    <row r="3" spans="1:10" ht="15">
      <c r="A3" s="8"/>
      <c r="B3" s="7"/>
      <c r="C3" s="6"/>
      <c r="D3" s="9"/>
      <c r="E3" s="12"/>
      <c r="G3" s="2"/>
      <c r="H3" s="3"/>
      <c r="I3" s="3"/>
      <c r="J3" s="4"/>
    </row>
    <row r="4" spans="1:10" ht="15">
      <c r="A4" s="5"/>
      <c r="B4" s="6"/>
      <c r="C4" s="6"/>
      <c r="D4" s="9"/>
      <c r="E4" s="13"/>
    </row>
    <row r="5" spans="1:10" ht="15">
      <c r="A5" s="5"/>
      <c r="B5" s="7"/>
      <c r="C5" s="6"/>
      <c r="D5" s="9"/>
      <c r="E5" s="12"/>
    </row>
    <row r="6" spans="1:10" ht="15">
      <c r="A6" s="8"/>
      <c r="B6" s="7"/>
      <c r="C6" s="6"/>
      <c r="D6" s="9"/>
      <c r="E6" s="12"/>
    </row>
    <row r="7" spans="1:10" ht="15">
      <c r="A7" s="8"/>
      <c r="B7" s="7"/>
      <c r="C7" s="6"/>
      <c r="D7" s="9"/>
      <c r="E7" s="12"/>
    </row>
    <row r="8" spans="1:10" ht="15">
      <c r="A8" s="8"/>
      <c r="B8" s="7"/>
      <c r="C8" s="6"/>
      <c r="D8" s="9"/>
      <c r="E8" s="12"/>
    </row>
    <row r="9" spans="1:10" ht="15">
      <c r="A9" s="5"/>
      <c r="B9" s="7"/>
      <c r="C9" s="7"/>
      <c r="D9" s="9"/>
      <c r="E9" s="13"/>
    </row>
    <row r="10" spans="1:10" ht="15">
      <c r="A10" s="8"/>
      <c r="B10" s="7"/>
      <c r="C10" s="6"/>
      <c r="D10" s="9"/>
      <c r="E10" s="13"/>
    </row>
    <row r="11" spans="1:10" ht="15">
      <c r="A11" s="8"/>
      <c r="B11" s="7"/>
      <c r="C11" s="6"/>
      <c r="D11" s="9"/>
      <c r="E11" s="13"/>
    </row>
    <row r="12" spans="1:10" ht="15">
      <c r="A12" s="8"/>
      <c r="B12" s="7"/>
      <c r="C12" s="6"/>
      <c r="D12" s="4"/>
      <c r="E12" s="13"/>
    </row>
    <row r="13" spans="1:10" ht="15">
      <c r="A13" s="8"/>
      <c r="B13" s="7"/>
      <c r="C13" s="6"/>
      <c r="D13" s="9"/>
      <c r="E13" s="13"/>
    </row>
    <row r="14" spans="1:10" ht="15">
      <c r="A14" s="8"/>
      <c r="B14" s="7"/>
      <c r="C14" s="6"/>
      <c r="D14" s="9"/>
      <c r="E14" s="13"/>
    </row>
    <row r="15" spans="1:10" ht="15">
      <c r="A15" s="8"/>
      <c r="B15" s="7"/>
      <c r="C15" s="6"/>
      <c r="D15" s="9"/>
      <c r="E15" s="13"/>
    </row>
    <row r="16" spans="1:10" ht="15">
      <c r="A16" s="8"/>
      <c r="B16" s="7"/>
      <c r="C16" s="6"/>
      <c r="D16" s="9"/>
      <c r="E16" s="13"/>
    </row>
    <row r="17" spans="1:5" ht="15">
      <c r="A17" s="8"/>
      <c r="B17" s="7"/>
      <c r="C17" s="6"/>
      <c r="D17" s="9"/>
      <c r="E17" s="13"/>
    </row>
    <row r="18" spans="1:5" ht="15">
      <c r="A18" s="8"/>
      <c r="B18" s="7"/>
      <c r="C18" s="6"/>
      <c r="D18" s="9"/>
      <c r="E18" s="13"/>
    </row>
    <row r="19" spans="1:5" ht="15">
      <c r="A19" s="8"/>
      <c r="B19" s="7"/>
      <c r="C19" s="6"/>
      <c r="D19" s="17"/>
      <c r="E19" s="13"/>
    </row>
    <row r="20" spans="1:5" ht="15">
      <c r="A20" s="8"/>
      <c r="B20" s="7"/>
      <c r="C20" s="6"/>
      <c r="D20" s="17"/>
      <c r="E20" s="13"/>
    </row>
    <row r="21" spans="1:5" ht="15">
      <c r="A21" s="8"/>
      <c r="B21" s="7"/>
      <c r="C21" s="6"/>
      <c r="D21" s="9"/>
      <c r="E21" s="13"/>
    </row>
    <row r="22" spans="1:5" ht="15">
      <c r="A22" s="8"/>
      <c r="B22" s="7"/>
      <c r="C22" s="6"/>
      <c r="D22" s="9"/>
      <c r="E22" s="13"/>
    </row>
    <row r="23" spans="1:5" ht="15">
      <c r="A23" s="8"/>
      <c r="B23" s="7"/>
      <c r="C23" s="6"/>
      <c r="D23" s="17"/>
      <c r="E23" s="13"/>
    </row>
    <row r="24" spans="1:5" ht="15">
      <c r="A24" s="8"/>
      <c r="B24" s="7"/>
      <c r="C24" s="6"/>
      <c r="D24" s="17"/>
      <c r="E24" s="13"/>
    </row>
    <row r="25" spans="1:5" ht="15">
      <c r="A25" s="8"/>
      <c r="B25" s="7"/>
      <c r="C25" s="6"/>
      <c r="D25" s="17"/>
      <c r="E25" s="13"/>
    </row>
    <row r="26" spans="1:5" ht="15">
      <c r="A26" s="8"/>
      <c r="B26" s="7"/>
      <c r="C26" s="6"/>
      <c r="D26" s="17"/>
      <c r="E26" s="13"/>
    </row>
    <row r="27" spans="1:5" ht="15">
      <c r="A27" s="8"/>
      <c r="B27" s="7"/>
      <c r="C27" s="6"/>
      <c r="D27" s="17"/>
      <c r="E27" s="13"/>
    </row>
    <row r="28" spans="1:5" ht="15">
      <c r="A28" s="8"/>
      <c r="B28" s="7"/>
      <c r="C28" s="6"/>
      <c r="D28" s="17"/>
      <c r="E28" s="13"/>
    </row>
    <row r="29" spans="1:5" ht="15">
      <c r="A29" s="8"/>
      <c r="B29" s="7"/>
      <c r="C29" s="6"/>
      <c r="D29" s="17"/>
      <c r="E29" s="13"/>
    </row>
    <row r="30" spans="1:5" ht="15">
      <c r="A30" s="8"/>
      <c r="B30" s="7"/>
      <c r="C30" s="6"/>
      <c r="D30" s="17"/>
      <c r="E30" s="13"/>
    </row>
    <row r="31" spans="1:5" ht="15">
      <c r="A31" s="10"/>
      <c r="B31" s="163"/>
      <c r="C31" s="6"/>
      <c r="D31" s="11"/>
      <c r="E31" s="13"/>
    </row>
    <row r="32" spans="1:5" ht="15">
      <c r="A32" s="10"/>
      <c r="B32" s="12"/>
      <c r="C32" s="12"/>
      <c r="D32" s="17"/>
      <c r="E32" s="12"/>
    </row>
    <row r="33" spans="1:5" ht="15">
      <c r="A33" s="16"/>
      <c r="B33" s="12"/>
      <c r="C33" s="12"/>
      <c r="D33" s="17"/>
      <c r="E33" s="19"/>
    </row>
    <row r="34" spans="1:5" ht="15">
      <c r="A34" s="16"/>
      <c r="B34" s="12"/>
      <c r="C34" s="13"/>
      <c r="D34" s="6"/>
      <c r="E34" s="13"/>
    </row>
    <row r="35" spans="1:5" ht="15">
      <c r="A35" s="16"/>
      <c r="B35" s="13"/>
      <c r="C35" s="13"/>
      <c r="D35" s="6"/>
      <c r="E35" s="13"/>
    </row>
    <row r="36" spans="1:5" ht="15">
      <c r="A36" s="10"/>
      <c r="B36" s="13"/>
      <c r="C36" s="13"/>
      <c r="D36" s="17"/>
      <c r="E36" s="13"/>
    </row>
    <row r="37" spans="1:5" ht="15">
      <c r="A37" s="10"/>
      <c r="B37" s="13"/>
      <c r="C37" s="13"/>
      <c r="D37" s="6"/>
      <c r="E37" s="6"/>
    </row>
    <row r="38" spans="1:5" ht="15">
      <c r="A38" s="10"/>
      <c r="B38" s="13"/>
      <c r="C38" s="6"/>
      <c r="D38" s="17"/>
      <c r="E38" s="6"/>
    </row>
    <row r="39" spans="1:5" ht="15">
      <c r="A39" s="10"/>
      <c r="B39" s="6"/>
      <c r="C39" s="6"/>
      <c r="D39" s="6"/>
      <c r="E39" s="6"/>
    </row>
    <row r="40" spans="1:5" ht="15">
      <c r="A40" s="10"/>
      <c r="B40" s="13"/>
      <c r="C40" s="6"/>
      <c r="D40" s="20"/>
      <c r="E40" s="6"/>
    </row>
    <row r="41" spans="1:5" ht="15">
      <c r="A41" s="5"/>
      <c r="B41" s="6"/>
      <c r="C41" s="6"/>
      <c r="D41" s="9"/>
      <c r="E41" s="6"/>
    </row>
    <row r="42" spans="1:5" ht="15">
      <c r="A42" s="5"/>
      <c r="B42" s="6"/>
      <c r="C42" s="6"/>
      <c r="D42" s="9"/>
      <c r="E42" s="6"/>
    </row>
    <row r="43" spans="1:5" ht="15">
      <c r="A43" s="5"/>
      <c r="B43" s="6"/>
      <c r="C43" s="6"/>
      <c r="D43" s="6"/>
      <c r="E43" s="6"/>
    </row>
    <row r="44" spans="1:5" ht="15">
      <c r="A44" s="5"/>
      <c r="B44" s="6"/>
      <c r="C44" s="6"/>
      <c r="D44" s="6"/>
      <c r="E44" s="6"/>
    </row>
    <row r="45" spans="1:5" ht="15">
      <c r="A45" s="5"/>
      <c r="B45" s="6"/>
      <c r="C45" s="6"/>
      <c r="D45" s="6"/>
      <c r="E45" s="6"/>
    </row>
    <row r="46" spans="1:5" ht="15">
      <c r="A46" s="5"/>
      <c r="B46" s="6"/>
      <c r="C46" s="6"/>
      <c r="D46" s="6"/>
      <c r="E46" s="6"/>
    </row>
    <row r="47" spans="1:5" ht="15">
      <c r="A47" s="5"/>
      <c r="B47" s="6"/>
      <c r="C47" s="6"/>
      <c r="D47" s="6"/>
      <c r="E47" s="6"/>
    </row>
    <row r="48" spans="1:5" ht="15">
      <c r="A48" s="5"/>
      <c r="B48" s="6"/>
      <c r="C48" s="6"/>
      <c r="D48" s="6"/>
      <c r="E48" s="6"/>
    </row>
    <row r="49" spans="1:5" ht="15">
      <c r="A49" s="5"/>
      <c r="B49" s="6"/>
      <c r="C49" s="6"/>
      <c r="D49" s="6"/>
      <c r="E49" s="6"/>
    </row>
    <row r="50" spans="1:5" ht="15">
      <c r="A50" s="5"/>
      <c r="B50" s="6"/>
      <c r="C50" s="6"/>
      <c r="D50" s="6"/>
      <c r="E50" s="6"/>
    </row>
    <row r="51" spans="1:5" ht="15">
      <c r="A51" s="10"/>
      <c r="B51" s="6"/>
      <c r="C51" s="6"/>
      <c r="D51" s="6"/>
      <c r="E51" s="6"/>
    </row>
    <row r="52" spans="1:5" ht="15">
      <c r="A52" s="10"/>
      <c r="B52" s="6"/>
      <c r="C52" s="6"/>
      <c r="D52" s="6"/>
      <c r="E52" s="6"/>
    </row>
    <row r="53" spans="1:5" ht="15">
      <c r="A53" s="10"/>
      <c r="B53" s="6"/>
      <c r="C53" s="6"/>
      <c r="D53" s="6"/>
      <c r="E53" s="6"/>
    </row>
    <row r="54" spans="1:5" ht="15">
      <c r="A54" s="10"/>
      <c r="B54" s="6"/>
      <c r="C54" s="6"/>
      <c r="D54" s="6"/>
      <c r="E54" s="6"/>
    </row>
    <row r="55" spans="1:5" ht="15">
      <c r="A55" s="10"/>
      <c r="B55" s="6"/>
      <c r="C55" s="6"/>
      <c r="D55" s="6"/>
      <c r="E55" s="6"/>
    </row>
    <row r="56" spans="1:5" ht="15">
      <c r="A56" s="10"/>
      <c r="B56" s="6"/>
      <c r="C56" s="6"/>
      <c r="D56" s="6"/>
      <c r="E56" s="6"/>
    </row>
    <row r="57" spans="1:5" ht="15">
      <c r="A57" s="10"/>
      <c r="B57" s="6"/>
      <c r="C57" s="6"/>
      <c r="D57" s="6"/>
      <c r="E57" s="6"/>
    </row>
    <row r="58" spans="1:5" ht="15">
      <c r="A58" s="10"/>
      <c r="B58" s="6"/>
      <c r="C58" s="6"/>
      <c r="D58" s="6"/>
      <c r="E58" s="6"/>
    </row>
    <row r="59" spans="1:5" ht="15">
      <c r="A59" s="24"/>
      <c r="B59" s="21"/>
      <c r="C59" s="21"/>
      <c r="D59" s="21"/>
      <c r="E59" s="21"/>
    </row>
    <row r="60" spans="1:5" ht="15">
      <c r="A60" s="24"/>
      <c r="B60" s="21"/>
      <c r="C60" s="21"/>
      <c r="D60" s="21"/>
      <c r="E60" s="21"/>
    </row>
    <row r="61" spans="1:5" ht="15">
      <c r="A61" s="24"/>
      <c r="B61" s="21"/>
      <c r="C61" s="21"/>
      <c r="D61" s="21"/>
      <c r="E61" s="21"/>
    </row>
    <row r="62" spans="1:5" ht="15">
      <c r="A62" s="24"/>
      <c r="B62" s="21"/>
      <c r="C62" s="21"/>
      <c r="D62" s="21"/>
      <c r="E62" s="21"/>
    </row>
    <row r="63" spans="1:5" ht="15">
      <c r="A63" s="24"/>
      <c r="B63" s="21"/>
      <c r="C63" s="21"/>
      <c r="D63" s="21"/>
      <c r="E63" s="21"/>
    </row>
    <row r="64" spans="1:5" ht="15">
      <c r="A64" s="24"/>
      <c r="B64" s="21"/>
      <c r="C64" s="21"/>
      <c r="D64" s="21"/>
      <c r="E64" s="21"/>
    </row>
    <row r="65" spans="1:5" ht="15">
      <c r="A65" s="24"/>
      <c r="B65" s="21"/>
      <c r="C65" s="21"/>
      <c r="D65" s="21"/>
      <c r="E65" s="21"/>
    </row>
    <row r="66" spans="1:5" ht="15">
      <c r="A66" s="24"/>
      <c r="B66" s="21"/>
      <c r="C66" s="21"/>
      <c r="D66" s="21"/>
      <c r="E66" s="21"/>
    </row>
    <row r="67" spans="1:5" ht="15">
      <c r="A67" s="24"/>
      <c r="B67" s="21"/>
      <c r="C67" s="21"/>
      <c r="D67" s="21"/>
      <c r="E67" s="21"/>
    </row>
    <row r="68" spans="1:5">
      <c r="A68" s="25"/>
      <c r="B68" s="15"/>
      <c r="C68" s="15"/>
      <c r="D68" s="15"/>
      <c r="E68" s="15"/>
    </row>
    <row r="69" spans="1:5">
      <c r="A69" s="25"/>
      <c r="B69" s="15"/>
      <c r="C69" s="15"/>
      <c r="D69" s="15"/>
      <c r="E69" s="15"/>
    </row>
    <row r="70" spans="1:5">
      <c r="A70" s="25"/>
      <c r="B70" s="15"/>
      <c r="C70" s="15"/>
      <c r="D70" s="15"/>
      <c r="E70" s="15"/>
    </row>
    <row r="71" spans="1:5">
      <c r="A71" s="25"/>
      <c r="B71" s="15"/>
      <c r="C71" s="15"/>
      <c r="D71" s="15"/>
      <c r="E71" s="15"/>
    </row>
    <row r="72" spans="1:5">
      <c r="A72" s="25"/>
      <c r="B72" s="15"/>
      <c r="C72" s="15"/>
      <c r="D72" s="15"/>
      <c r="E72" s="15"/>
    </row>
    <row r="73" spans="1:5">
      <c r="A73" s="25"/>
      <c r="B73" s="15"/>
      <c r="C73" s="15"/>
      <c r="D73" s="15"/>
      <c r="E73" s="15"/>
    </row>
    <row r="74" spans="1:5">
      <c r="A74" s="25"/>
      <c r="B74" s="15"/>
      <c r="C74" s="15"/>
      <c r="D74" s="15"/>
      <c r="E74" s="15"/>
    </row>
    <row r="75" spans="1:5">
      <c r="A75" s="25"/>
      <c r="B75" s="15"/>
      <c r="C75" s="15"/>
      <c r="D75" s="15"/>
      <c r="E75" s="15"/>
    </row>
    <row r="76" spans="1:5">
      <c r="A76" s="25"/>
      <c r="B76" s="15"/>
      <c r="C76" s="15"/>
      <c r="D76" s="15"/>
      <c r="E76" s="15"/>
    </row>
    <row r="77" spans="1:5">
      <c r="A77" s="25"/>
      <c r="B77" s="15"/>
      <c r="C77" s="15"/>
      <c r="D77" s="15"/>
      <c r="E77" s="15"/>
    </row>
  </sheetData>
  <hyperlinks>
    <hyperlink ref="D2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Primar</vt:lpstr>
      <vt:lpstr>Sekondar</vt:lpstr>
      <vt:lpstr>Stafi</vt:lpstr>
      <vt:lpstr>Primar!Print_Area</vt:lpstr>
      <vt:lpstr>Sekondar!Print_Area</vt:lpstr>
      <vt:lpstr>Stafi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Fidan Cerkini</dc:creator>
  <cp:lastModifiedBy>Fidan Cerkini</cp:lastModifiedBy>
  <cp:lastPrinted>2019-02-15T13:05:16Z</cp:lastPrinted>
  <dcterms:created xsi:type="dcterms:W3CDTF">2014-01-23T18:35:55Z</dcterms:created>
  <dcterms:modified xsi:type="dcterms:W3CDTF">2021-12-07T09:00:01Z</dcterms:modified>
</cp:coreProperties>
</file>